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11340" windowHeight="8580" tabRatio="781" activeTab="0"/>
  </bookViews>
  <sheets>
    <sheet name="Børn og Undervisning-drift" sheetId="29" r:id="rId1"/>
    <sheet name="Børn og Undervisning-anlæg" sheetId="35" r:id="rId2"/>
    <sheet name="Ark1" sheetId="41" r:id="rId3"/>
  </sheets>
  <definedNames>
    <definedName name="_xlnm.Print_Titles" localSheetId="0">'Børn og Undervisning-drift'!$6:$7</definedName>
  </definedNames>
  <calcPr calcId="145621" calcMode="manual"/>
</workbook>
</file>

<file path=xl/sharedStrings.xml><?xml version="1.0" encoding="utf-8"?>
<sst xmlns="http://schemas.openxmlformats.org/spreadsheetml/2006/main" count="280" uniqueCount="232">
  <si>
    <t>I alt</t>
  </si>
  <si>
    <t>Virksomhed/område:</t>
  </si>
  <si>
    <t>Udvalg: Børn og Undervisning</t>
  </si>
  <si>
    <t>Drift</t>
  </si>
  <si>
    <t>Anlæg</t>
  </si>
  <si>
    <t>Budget-overførsel i alt</t>
  </si>
  <si>
    <t>Udenfor rammen:</t>
  </si>
  <si>
    <t>+ = overskud,     - =  underskud</t>
  </si>
  <si>
    <t>Indenfor rammen:</t>
  </si>
  <si>
    <t>Anlægsprojekter</t>
  </si>
  <si>
    <t>Konto 
(sted)</t>
  </si>
  <si>
    <t>Børneh. Regnbuen, Horne</t>
  </si>
  <si>
    <t>Oksbøl Børnehave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</si>
  <si>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</si>
  <si>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</si>
  <si>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</si>
  <si>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</si>
  <si>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</si>
  <si>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</si>
  <si>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</si>
  <si>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</si>
  <si>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</si>
  <si>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Skole</t>
  </si>
  <si>
    <t>Billum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</si>
  <si>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</si>
  <si>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</si>
  <si>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</si>
  <si>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</si>
  <si>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</si>
  <si>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</si>
  <si>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</si>
  <si>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Lunde-Kvong Skole</t>
  </si>
  <si>
    <t>Lunde-Kvong SFO</t>
  </si>
  <si>
    <t>Lykkesgårdskolen</t>
  </si>
  <si>
    <t>AKT Gruppen, Lykkesgårdskolen</t>
  </si>
  <si>
    <t>Specialklasserk., Lykkesgårdsk.</t>
  </si>
  <si>
    <t>Lykkesgårdskolen SFO</t>
  </si>
  <si>
    <t>Lykkesgårds. SFO, Specialklas.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</si>
  <si>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</si>
  <si>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</si>
  <si>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</si>
  <si>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</si>
  <si>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</si>
  <si>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</si>
  <si>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</si>
  <si>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</si>
  <si>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</si>
  <si>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</si>
  <si>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</si>
  <si>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</si>
  <si>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</si>
  <si>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</si>
  <si>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</si>
  <si>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</si>
  <si>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</si>
  <si>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</si>
  <si>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</si>
  <si>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</si>
  <si>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Pulje vedr. efteruddannelse af lærere</t>
  </si>
  <si>
    <t>Trepartsmidler - fordelt til Børn- og Unge</t>
  </si>
  <si>
    <t>Staben Skoler</t>
  </si>
  <si>
    <t>Staben Dagtilbud</t>
  </si>
  <si>
    <t>301 m.fl</t>
  </si>
  <si>
    <t>Staben Skoler - specialundervisning/specialskoler m.m. 100% overførsel</t>
  </si>
  <si>
    <t>Børn, Unge og Familie - Børn og unge med særlige behov - 100% overførsel</t>
  </si>
  <si>
    <t>520 m.fl.</t>
  </si>
  <si>
    <t>Dagpasning lederudvikling</t>
  </si>
  <si>
    <t>Virksomheden Dagtilbud:</t>
  </si>
  <si>
    <t>Ungdomsskolen:</t>
  </si>
  <si>
    <t>Beach Party</t>
  </si>
  <si>
    <t>Friluftsaktivitet/Blåvandshuk</t>
  </si>
  <si>
    <t>PPR</t>
  </si>
  <si>
    <t>Børnetandplejen</t>
  </si>
  <si>
    <t>Virksomheden Drift</t>
  </si>
  <si>
    <t>Tippen - skoledel</t>
  </si>
  <si>
    <t>Tippen - Døgndel</t>
  </si>
  <si>
    <t>Børnemiljø</t>
  </si>
  <si>
    <t>Renovering af anlægspulje skolerne</t>
  </si>
  <si>
    <t>Renovering og etablering af lejepladser skoler/dagtilbud</t>
  </si>
  <si>
    <t xml:space="preserve">Renovering og anlægspulje på daginstitutionsområdet. </t>
  </si>
  <si>
    <t>Ny børnehave i Agerbæk</t>
  </si>
  <si>
    <t xml:space="preserve">Ny dagtilbudsstruktur i Ølgod. </t>
  </si>
  <si>
    <t>Fritidsklubben Isbj.parken, SFO 2</t>
  </si>
  <si>
    <t>Juniorklubben Isbj.parken SFO3</t>
  </si>
  <si>
    <t>Thorstrup SFO</t>
  </si>
  <si>
    <t>Børn, Unge og Familie - sundhedsplejen</t>
  </si>
  <si>
    <t>Bundne budget-
overførsler fra 2010 og tidligere år</t>
  </si>
  <si>
    <t>Dagplejen</t>
  </si>
  <si>
    <t>Sct. Jacobi 10iCampus</t>
  </si>
  <si>
    <t>485…</t>
  </si>
  <si>
    <t>I alt indenfor rammen</t>
  </si>
  <si>
    <t>Nye metoder til forebygelse af traumatisering hos børn i familier præget af PTSD</t>
  </si>
  <si>
    <t>Vikardækning - Diplomuddannelse på børne-og ungeområdet i 2011-2014</t>
  </si>
  <si>
    <t>301818</t>
  </si>
  <si>
    <t>301819</t>
  </si>
  <si>
    <t>301822</t>
  </si>
  <si>
    <t>Space</t>
  </si>
  <si>
    <t>301849</t>
  </si>
  <si>
    <t>Tistrup Skole skur</t>
  </si>
  <si>
    <t>301852</t>
  </si>
  <si>
    <t>301867</t>
  </si>
  <si>
    <t>Lykkesgårdskolen renovering af specialafdeling</t>
  </si>
  <si>
    <t>485850</t>
  </si>
  <si>
    <t>Ombygning af Lerpøtvej 50</t>
  </si>
  <si>
    <t>510801</t>
  </si>
  <si>
    <t>513807</t>
  </si>
  <si>
    <t>513808</t>
  </si>
  <si>
    <t>513811</t>
  </si>
  <si>
    <t>Bhv. Lundparken</t>
  </si>
  <si>
    <t>513824</t>
  </si>
  <si>
    <t>Salg af Vangsgade 31, Ølgod</t>
  </si>
  <si>
    <t>I alt udenfor rammen</t>
  </si>
  <si>
    <t>Budget-
overførsel fra 2012 til 2013</t>
  </si>
  <si>
    <t>Korr. budget 2012</t>
  </si>
  <si>
    <t>Regnskab 2012</t>
  </si>
  <si>
    <t>Budgetoverførsel fra 2012 til 2013</t>
  </si>
  <si>
    <t>Løbe nr:</t>
  </si>
  <si>
    <t>941080 / 12</t>
  </si>
  <si>
    <t>941081 / 12</t>
  </si>
  <si>
    <t>941082 / 12</t>
  </si>
  <si>
    <t>940183 / 12</t>
  </si>
  <si>
    <t>940184 / 12</t>
  </si>
  <si>
    <t>940185 / 12</t>
  </si>
  <si>
    <t>940186 / 12</t>
  </si>
  <si>
    <t>940187 / 12</t>
  </si>
  <si>
    <t>940189 / 12</t>
  </si>
  <si>
    <t>940190 / 12</t>
  </si>
  <si>
    <t>940191 / 12</t>
  </si>
  <si>
    <t>940192 / 12</t>
  </si>
  <si>
    <t>940193 / 12</t>
  </si>
  <si>
    <t>940194 / 12</t>
  </si>
  <si>
    <t>940195 / 12</t>
  </si>
  <si>
    <t>940199 / 12</t>
  </si>
  <si>
    <t>941079 / 12</t>
  </si>
  <si>
    <t>940188 / 12</t>
  </si>
  <si>
    <t>941102 / 12</t>
  </si>
  <si>
    <t>Varde Vest</t>
  </si>
  <si>
    <t>941103 / 12</t>
  </si>
  <si>
    <t>941104 / 12</t>
  </si>
  <si>
    <t>941106 / 12</t>
  </si>
  <si>
    <t>941107 / 12</t>
  </si>
  <si>
    <t>941108 / 12</t>
  </si>
  <si>
    <t>941109 / 12</t>
  </si>
  <si>
    <t>Firkløveret</t>
  </si>
  <si>
    <t>941110 / 12</t>
  </si>
  <si>
    <t>Børneuniverset</t>
  </si>
  <si>
    <t>Blåbjergegnens dagtilbud</t>
  </si>
  <si>
    <t>941112 / 12</t>
  </si>
  <si>
    <t>Daginst. Ved Vesterhavet</t>
  </si>
  <si>
    <t>941113 / 12</t>
  </si>
  <si>
    <t>Daginst. Skovbrynet</t>
  </si>
  <si>
    <t>941101 / 12</t>
  </si>
  <si>
    <t>Institution ØST</t>
  </si>
  <si>
    <t>941114 / 12</t>
  </si>
  <si>
    <t>Institution Nord-ØST</t>
  </si>
  <si>
    <t>941115 / 12</t>
  </si>
  <si>
    <t>941100 / 12</t>
  </si>
  <si>
    <t>510.001 og 513.001</t>
  </si>
  <si>
    <t>Uddannelse af praktikvejledere på pædagoguddannelsen</t>
  </si>
  <si>
    <t>Virksomheden skoler:   Ungdommen Uddannelsesvejledning</t>
  </si>
  <si>
    <t>Comenius Region Partnerskaber</t>
  </si>
  <si>
    <t>KOMPAS - videreførsel af projektet</t>
  </si>
  <si>
    <t>941116 / 12</t>
  </si>
  <si>
    <t>941117 / 12</t>
  </si>
  <si>
    <t>941119 / 12</t>
  </si>
  <si>
    <t>941097 / 12</t>
  </si>
  <si>
    <t>941096 / 12</t>
  </si>
  <si>
    <t>941099 / 12</t>
  </si>
  <si>
    <t>Natur, Kultur, Sundhedsindsats målrettet børn og unge</t>
  </si>
  <si>
    <t>Go´mad til børn</t>
  </si>
  <si>
    <t>Overføres ikke til 2013</t>
  </si>
  <si>
    <t>910102 / 12</t>
  </si>
  <si>
    <t>34181 / 13</t>
  </si>
  <si>
    <t>Samuelsgårdens SFO 2 og 3</t>
  </si>
  <si>
    <t>Ølgod Skole</t>
  </si>
  <si>
    <t>Ølgod Skole SFO</t>
  </si>
  <si>
    <t>19173 / 13</t>
  </si>
  <si>
    <t>Tippen - Entreén</t>
  </si>
  <si>
    <t>910119 / 12</t>
  </si>
  <si>
    <t>Varde STU-Center</t>
  </si>
  <si>
    <t>29138 / 13</t>
  </si>
  <si>
    <t>Samuelsgårdens SFO 1</t>
  </si>
  <si>
    <t>Pau-uddannelsen</t>
  </si>
  <si>
    <t>301870</t>
  </si>
  <si>
    <t>301871-04</t>
  </si>
  <si>
    <t>301871-07</t>
  </si>
  <si>
    <t>301871-09</t>
  </si>
  <si>
    <t>301871-17</t>
  </si>
  <si>
    <t>301876</t>
  </si>
  <si>
    <t>305806</t>
  </si>
  <si>
    <t>305807-08</t>
  </si>
  <si>
    <t>305807-09</t>
  </si>
  <si>
    <t>346802</t>
  </si>
  <si>
    <t>513852</t>
  </si>
  <si>
    <t>513853-01</t>
  </si>
  <si>
    <t>513853-16</t>
  </si>
  <si>
    <t>513853-21</t>
  </si>
  <si>
    <t>513853-25</t>
  </si>
  <si>
    <t>514806</t>
  </si>
  <si>
    <t>517008-01</t>
  </si>
  <si>
    <t>521080-01</t>
  </si>
  <si>
    <t>521080-02</t>
  </si>
  <si>
    <t>Sct. Jacobi Skole, projekt cykelpulje</t>
  </si>
  <si>
    <t>IT forsøgsprojekt på 3 overbygningsskoler</t>
  </si>
  <si>
    <t>Horne skole - forbedring af medarb.faciliteter</t>
  </si>
  <si>
    <t>Sct. Jacobi skole - etablering af ungdomsmiljø</t>
  </si>
  <si>
    <t>Tistrup skole - forbedring af medarb.faciliteter</t>
  </si>
  <si>
    <t xml:space="preserve">Specialundervisningsområdet </t>
  </si>
  <si>
    <t>Lykkesgårdskolen - udgifter i fbm evt skimmelsvamp</t>
  </si>
  <si>
    <t>SFO 2 og SFO 3 i Varde By mm.</t>
  </si>
  <si>
    <t>Sct Jacobi SFO, renovering af legeplads</t>
  </si>
  <si>
    <t>Sct Jacobi SFO, indretning af ny SFO 2 og 3</t>
  </si>
  <si>
    <t>Indkøb af inventar Varde STU-center</t>
  </si>
  <si>
    <t>Bhv. Skovbrynet, etableringsudgifter ny børnehave</t>
  </si>
  <si>
    <t>Oksbøl Børnehave, etablering af legeplads</t>
  </si>
  <si>
    <t>Nord-Øst, energibesparende vandhaner</t>
  </si>
  <si>
    <t>Teglhuset, mødelokaler/kontor/overdækket terrasse</t>
  </si>
  <si>
    <t>Naturligvis, overdækket terrasse</t>
  </si>
  <si>
    <t>0-2 års pladser Agerbæk, legeplads og etb.udgifter</t>
  </si>
  <si>
    <t>Firkløveret, Solsikken, renv. af legeplads</t>
  </si>
  <si>
    <t>BUF - indretning af lokaler, Lysningen 13, Varde</t>
  </si>
  <si>
    <t>BUF - skriveborde, I-phones, PC-ere - flytning til Lysningen 13</t>
  </si>
  <si>
    <t>Igangværende anlægsprojekter</t>
  </si>
  <si>
    <t>Budgetoverførsel fra 2012 til 2013 - anlæg</t>
  </si>
  <si>
    <t>Budgetoverførsel fra 2012 til 2013 Drift</t>
  </si>
  <si>
    <t>19372 / 13</t>
  </si>
  <si>
    <t>39674 / 13</t>
  </si>
  <si>
    <t>39270 / 13 - 43.888-13</t>
  </si>
  <si>
    <t>940189/12 - 43.718/13</t>
  </si>
  <si>
    <t>941117 / 12               44.117 / 13</t>
  </si>
  <si>
    <t>941080 / 12   44.267 / 13</t>
  </si>
  <si>
    <t>940193 /12 - 44.371/13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</si>
</sst>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101">
    <xf numFmtId="0" fontId="0" fillId="0" borderId="0" xfId="0"/>
    <xf numFmtId="0" fontId="2" fillId="0" borderId="0" xfId="0" applyFont="1"/>
    <xf numFmtId="0" fontId="4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"/>
    </xf>
    <xf numFmtId="3" fontId="2" fillId="0" borderId="0" xfId="0" applyNumberFormat="1" applyFont="1"/>
    <xf numFmtId="3" fontId="0" fillId="0" borderId="0" xfId="0" applyNumberFormat="1" applyAlignment="1">
      <alignment horizontal="center" vertical="top"/>
    </xf>
    <xf numFmtId="0" fontId="6" fillId="0" borderId="0" xfId="0" applyFont="1"/>
    <xf numFmtId="0" fontId="2" fillId="2" borderId="0" xfId="0" applyFont="1" applyFill="1" applyAlignment="1" quotePrefix="1">
      <alignment horizontal="centerContinuous"/>
    </xf>
    <xf numFmtId="0" fontId="0" fillId="2" borderId="0" xfId="0" applyFill="1" applyAlignment="1">
      <alignment horizontal="centerContinuous"/>
    </xf>
    <xf numFmtId="0" fontId="7" fillId="0" borderId="0" xfId="0" applyFont="1"/>
    <xf numFmtId="0" fontId="0" fillId="0" borderId="1" xfId="0" applyFill="1" applyBorder="1"/>
    <xf numFmtId="0" fontId="2" fillId="2" borderId="0" xfId="0" applyFont="1" applyFill="1" applyAlignment="1" quotePrefix="1">
      <alignment wrapText="1"/>
    </xf>
    <xf numFmtId="0" fontId="3" fillId="3" borderId="2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/>
    <xf numFmtId="0" fontId="0" fillId="0" borderId="5" xfId="0" applyBorder="1"/>
    <xf numFmtId="3" fontId="0" fillId="0" borderId="5" xfId="0" applyNumberFormat="1" applyBorder="1" applyAlignment="1">
      <alignment horizontal="center"/>
    </xf>
    <xf numFmtId="3" fontId="0" fillId="0" borderId="5" xfId="0" applyNumberFormat="1" applyBorder="1"/>
    <xf numFmtId="3" fontId="0" fillId="0" borderId="5" xfId="0" applyNumberFormat="1" applyFill="1" applyBorder="1"/>
    <xf numFmtId="3" fontId="5" fillId="0" borderId="5" xfId="0" applyNumberFormat="1" applyFont="1" applyBorder="1"/>
    <xf numFmtId="0" fontId="0" fillId="0" borderId="5" xfId="0" applyFont="1" applyBorder="1"/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Fill="1" applyBorder="1"/>
    <xf numFmtId="0" fontId="0" fillId="0" borderId="5" xfId="0" applyFont="1" applyBorder="1"/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1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3" fontId="0" fillId="0" borderId="7" xfId="0" applyNumberForma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 applyAlignment="1">
      <alignment horizontal="center"/>
    </xf>
    <xf numFmtId="0" fontId="0" fillId="0" borderId="9" xfId="0" applyBorder="1"/>
    <xf numFmtId="3" fontId="0" fillId="0" borderId="10" xfId="0" applyNumberFormat="1" applyBorder="1" applyAlignment="1">
      <alignment horizontal="center"/>
    </xf>
    <xf numFmtId="0" fontId="0" fillId="0" borderId="9" xfId="0" applyFont="1" applyBorder="1"/>
    <xf numFmtId="3" fontId="0" fillId="0" borderId="10" xfId="0" applyNumberFormat="1" applyFont="1" applyBorder="1" applyAlignment="1">
      <alignment horizontal="center"/>
    </xf>
    <xf numFmtId="0" fontId="0" fillId="0" borderId="9" xfId="0" applyBorder="1" applyAlignment="1">
      <alignment vertical="top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3" fontId="0" fillId="0" borderId="12" xfId="0" applyNumberFormat="1" applyBorder="1" applyAlignment="1">
      <alignment horizontal="center"/>
    </xf>
    <xf numFmtId="3" fontId="2" fillId="0" borderId="12" xfId="0" applyNumberFormat="1" applyFont="1" applyBorder="1"/>
    <xf numFmtId="3" fontId="2" fillId="0" borderId="13" xfId="0" applyNumberFormat="1" applyFont="1" applyBorder="1"/>
    <xf numFmtId="0" fontId="0" fillId="0" borderId="7" xfId="0" applyFont="1" applyBorder="1"/>
    <xf numFmtId="0" fontId="2" fillId="0" borderId="9" xfId="0" applyFont="1" applyBorder="1"/>
    <xf numFmtId="0" fontId="0" fillId="0" borderId="10" xfId="0" applyBorder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/>
    <xf numFmtId="0" fontId="0" fillId="0" borderId="11" xfId="0" applyBorder="1"/>
    <xf numFmtId="0" fontId="0" fillId="0" borderId="12" xfId="0" applyBorder="1"/>
    <xf numFmtId="3" fontId="0" fillId="0" borderId="12" xfId="0" applyNumberFormat="1" applyBorder="1"/>
    <xf numFmtId="3" fontId="0" fillId="0" borderId="13" xfId="0" applyNumberForma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49" fontId="0" fillId="0" borderId="14" xfId="20" applyNumberFormat="1" applyFont="1" applyBorder="1" applyProtection="1">
      <alignment/>
      <protection locked="0"/>
    </xf>
    <xf numFmtId="49" fontId="0" fillId="0" borderId="14" xfId="20" applyNumberFormat="1" applyFont="1" applyBorder="1" applyProtection="1">
      <alignment/>
      <protection locked="0"/>
    </xf>
    <xf numFmtId="0" fontId="0" fillId="0" borderId="14" xfId="20" applyFont="1" applyBorder="1">
      <alignment/>
      <protection/>
    </xf>
    <xf numFmtId="0" fontId="0" fillId="0" borderId="14" xfId="20" applyFont="1" applyBorder="1" applyAlignment="1">
      <alignment wrapText="1"/>
      <protection/>
    </xf>
    <xf numFmtId="0" fontId="0" fillId="4" borderId="14" xfId="20" applyFont="1" applyFill="1" applyBorder="1">
      <alignment/>
      <protection/>
    </xf>
    <xf numFmtId="0" fontId="0" fillId="0" borderId="14" xfId="20" applyFont="1" applyBorder="1" applyAlignment="1">
      <alignment wrapText="1"/>
      <protection/>
    </xf>
    <xf numFmtId="0" fontId="0" fillId="0" borderId="14" xfId="20" applyFont="1" applyFill="1" applyBorder="1">
      <alignment/>
      <protection/>
    </xf>
    <xf numFmtId="3" fontId="0" fillId="0" borderId="14" xfId="20" applyNumberFormat="1" applyFont="1" applyBorder="1">
      <alignment/>
      <protection/>
    </xf>
    <xf numFmtId="3" fontId="0" fillId="4" borderId="14" xfId="20" applyNumberFormat="1" applyFont="1" applyFill="1" applyBorder="1">
      <alignment/>
      <protection/>
    </xf>
    <xf numFmtId="3" fontId="0" fillId="0" borderId="14" xfId="20" applyNumberFormat="1" applyFont="1" applyBorder="1">
      <alignment/>
      <protection/>
    </xf>
    <xf numFmtId="0" fontId="0" fillId="4" borderId="14" xfId="20" applyFont="1" applyFill="1" applyBorder="1">
      <alignment/>
      <protection/>
    </xf>
    <xf numFmtId="3" fontId="0" fillId="4" borderId="14" xfId="20" applyNumberFormat="1" applyFont="1" applyFill="1" applyBorder="1">
      <alignment/>
      <protection/>
    </xf>
    <xf numFmtId="3" fontId="0" fillId="0" borderId="14" xfId="20" applyNumberFormat="1" applyFont="1" applyFill="1" applyBorder="1">
      <alignment/>
      <protection/>
    </xf>
    <xf numFmtId="0" fontId="2" fillId="0" borderId="0" xfId="0" applyFont="1" applyFill="1" applyAlignment="1">
      <alignment horizontal="center" wrapText="1"/>
    </xf>
    <xf numFmtId="0" fontId="0" fillId="0" borderId="15" xfId="0" applyBorder="1"/>
    <xf numFmtId="0" fontId="0" fillId="0" borderId="16" xfId="0" applyFont="1" applyBorder="1"/>
    <xf numFmtId="0" fontId="0" fillId="0" borderId="16" xfId="0" applyBorder="1"/>
    <xf numFmtId="0" fontId="0" fillId="0" borderId="17" xfId="0" applyBorder="1"/>
    <xf numFmtId="3" fontId="0" fillId="0" borderId="5" xfId="0" applyNumberFormat="1" applyFont="1" applyFill="1" applyBorder="1"/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3" fontId="0" fillId="0" borderId="5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125</xdr:row>
      <xdr:rowOff>0</xdr:rowOff>
    </xdr:from>
    <xdr:to>
      <xdr:col>7</xdr:col>
      <xdr:colOff>0</xdr:colOff>
      <xdr:row>125</xdr:row>
      <xdr:rowOff>0</xdr:rowOff>
    </xdr:to>
    <xdr:sp macro="" textlink="">
      <xdr:nvSpPr>
        <xdr:cNvPr id="3197" name="Line 9"/>
        <xdr:cNvSpPr>
          <a:spLocks noChangeShapeType="1"/>
        </xdr:cNvSpPr>
      </xdr:nvSpPr>
      <xdr:spPr bwMode="auto">
        <a:xfrm flipV="1">
          <a:off x="5857875" y="235648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125</xdr:row>
      <xdr:rowOff>0</xdr:rowOff>
    </xdr:from>
    <xdr:to>
      <xdr:col>7</xdr:col>
      <xdr:colOff>0</xdr:colOff>
      <xdr:row>125</xdr:row>
      <xdr:rowOff>0</xdr:rowOff>
    </xdr:to>
    <xdr:sp macro="" textlink="">
      <xdr:nvSpPr>
        <xdr:cNvPr id="3198" name="Line 10"/>
        <xdr:cNvSpPr>
          <a:spLocks noChangeShapeType="1"/>
        </xdr:cNvSpPr>
      </xdr:nvSpPr>
      <xdr:spPr bwMode="auto">
        <a:xfrm flipV="1">
          <a:off x="5857875" y="235648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5"/>
  <sheetViews>
    <sheetView tabSelected="1" workbookViewId="0" topLeftCell="A32">
      <selection activeCell="J60" sqref="J6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0.421875" style="0" customWidth="1"/>
    <col min="4" max="4" width="10.7109375" style="0" customWidth="1"/>
    <col min="5" max="5" width="12.57421875" style="0" customWidth="1"/>
    <col min="6" max="6" width="13.28125" style="0" customWidth="1"/>
    <col min="7" max="7" width="12.57421875" style="0" customWidth="1"/>
    <col min="8" max="8" width="12.421875" style="0" customWidth="1"/>
    <col min="9" max="9" width="14.140625" style="0" customWidth="1"/>
    <col min="10" max="10" width="19.7109375" style="4" customWidth="1"/>
    <col min="11" max="11" width="14.00390625" style="0" bestFit="1" customWidth="1"/>
  </cols>
  <sheetData>
    <row r="1" ht="13.5" thickBot="1"/>
    <row r="2" spans="1:10" ht="26.25" thickBot="1">
      <c r="A2" s="13"/>
      <c r="B2" s="15" t="s">
        <v>224</v>
      </c>
      <c r="C2" s="16"/>
      <c r="D2" s="16"/>
      <c r="E2" s="16"/>
      <c r="F2" s="16"/>
      <c r="G2" s="16"/>
      <c r="H2" s="16"/>
      <c r="I2" s="16"/>
      <c r="J2" s="17"/>
    </row>
    <row r="4" spans="2:3" ht="18">
      <c r="B4" s="12" t="s">
        <v>2</v>
      </c>
      <c r="C4" s="2"/>
    </row>
    <row r="5" ht="18">
      <c r="B5" s="12" t="s">
        <v>3</v>
      </c>
    </row>
    <row r="6" spans="2:10" s="1" customFormat="1" ht="65.25" customHeight="1">
      <c r="B6" s="19" t="s">
        <v>1</v>
      </c>
      <c r="C6" s="19"/>
      <c r="D6" s="20" t="s">
        <v>10</v>
      </c>
      <c r="E6" s="21" t="s">
        <v>113</v>
      </c>
      <c r="F6" s="21" t="s">
        <v>114</v>
      </c>
      <c r="G6" s="18" t="s">
        <v>112</v>
      </c>
      <c r="H6" s="18" t="s">
        <v>86</v>
      </c>
      <c r="I6" s="21" t="s">
        <v>5</v>
      </c>
      <c r="J6" s="21" t="s">
        <v>116</v>
      </c>
    </row>
    <row r="7" spans="4:9" ht="12.75">
      <c r="D7" s="4"/>
      <c r="G7" s="10" t="s">
        <v>7</v>
      </c>
      <c r="H7" s="11"/>
      <c r="I7" s="11"/>
    </row>
    <row r="8" spans="2:4" ht="13.5" thickBot="1">
      <c r="B8" s="1" t="s">
        <v>8</v>
      </c>
      <c r="D8" s="4"/>
    </row>
    <row r="9" spans="2:10" ht="12.75">
      <c r="B9" s="43">
        <v>201</v>
      </c>
      <c r="C9" s="44" t="s">
        <v>87</v>
      </c>
      <c r="D9" s="45">
        <v>511020</v>
      </c>
      <c r="E9" s="46">
        <v>88306359</v>
      </c>
      <c r="F9" s="46">
        <v>89142091</v>
      </c>
      <c r="G9" s="46">
        <f>E9-F9</f>
        <v>-835732</v>
      </c>
      <c r="H9" s="46">
        <v>0</v>
      </c>
      <c r="I9" s="46">
        <f aca="true" t="shared" si="0" ref="I9:I15">G9+H9</f>
        <v>-835732</v>
      </c>
      <c r="J9" s="47" t="s">
        <v>135</v>
      </c>
    </row>
    <row r="10" spans="2:10" ht="12.75">
      <c r="B10" s="48">
        <v>201</v>
      </c>
      <c r="C10" s="24" t="s">
        <v>87</v>
      </c>
      <c r="D10" s="25">
        <v>511020</v>
      </c>
      <c r="E10" s="96" t="s">
        <v>170</v>
      </c>
      <c r="F10" s="96"/>
      <c r="G10" s="26">
        <v>835732</v>
      </c>
      <c r="H10" s="26">
        <v>0</v>
      </c>
      <c r="I10" s="26">
        <f t="shared" si="0"/>
        <v>835732</v>
      </c>
      <c r="J10" s="49" t="s">
        <v>171</v>
      </c>
    </row>
    <row r="11" spans="1:10" ht="12.75">
      <c r="A11" s="1"/>
      <c r="B11" s="48">
        <v>240</v>
      </c>
      <c r="C11" s="24" t="s">
        <v>136</v>
      </c>
      <c r="D11" s="25">
        <v>514020</v>
      </c>
      <c r="E11" s="26">
        <f>616360+12704172</f>
        <v>13320532</v>
      </c>
      <c r="F11" s="26">
        <f>434870+13002638</f>
        <v>13437508</v>
      </c>
      <c r="G11" s="26">
        <f aca="true" t="shared" si="1" ref="G11:G24">E11-F11</f>
        <v>-116976</v>
      </c>
      <c r="H11" s="26">
        <v>25294</v>
      </c>
      <c r="I11" s="26">
        <f t="shared" si="0"/>
        <v>-91682</v>
      </c>
      <c r="J11" s="49" t="s">
        <v>142</v>
      </c>
    </row>
    <row r="12" spans="1:10" ht="12.75">
      <c r="A12" s="1"/>
      <c r="B12" s="48">
        <v>241</v>
      </c>
      <c r="C12" s="24" t="s">
        <v>143</v>
      </c>
      <c r="D12" s="25">
        <v>514025</v>
      </c>
      <c r="E12" s="26">
        <f>44200+17067581</f>
        <v>17111781</v>
      </c>
      <c r="F12" s="26">
        <f>40800+16450221</f>
        <v>16491021</v>
      </c>
      <c r="G12" s="26">
        <f t="shared" si="1"/>
        <v>620760</v>
      </c>
      <c r="H12" s="26">
        <v>69650</v>
      </c>
      <c r="I12" s="26">
        <f t="shared" si="0"/>
        <v>690410</v>
      </c>
      <c r="J12" s="49" t="s">
        <v>144</v>
      </c>
    </row>
    <row r="13" spans="2:10" ht="12.75">
      <c r="B13" s="48">
        <v>242</v>
      </c>
      <c r="C13" s="24" t="s">
        <v>145</v>
      </c>
      <c r="D13" s="25">
        <v>513056</v>
      </c>
      <c r="E13" s="26">
        <v>9529729</v>
      </c>
      <c r="F13" s="26">
        <v>8999500</v>
      </c>
      <c r="G13" s="26">
        <f t="shared" si="1"/>
        <v>530229</v>
      </c>
      <c r="H13" s="26">
        <v>420198</v>
      </c>
      <c r="I13" s="26">
        <f t="shared" si="0"/>
        <v>950427</v>
      </c>
      <c r="J13" s="49" t="s">
        <v>227</v>
      </c>
    </row>
    <row r="14" spans="2:10" ht="12.75">
      <c r="B14" s="48">
        <v>243</v>
      </c>
      <c r="C14" s="24" t="s">
        <v>146</v>
      </c>
      <c r="D14" s="25">
        <v>513032</v>
      </c>
      <c r="E14" s="26">
        <v>10634652</v>
      </c>
      <c r="F14" s="26">
        <v>10395199</v>
      </c>
      <c r="G14" s="26">
        <f t="shared" si="1"/>
        <v>239453</v>
      </c>
      <c r="H14" s="26">
        <v>350258</v>
      </c>
      <c r="I14" s="26">
        <f t="shared" si="0"/>
        <v>589711</v>
      </c>
      <c r="J14" s="49" t="s">
        <v>147</v>
      </c>
    </row>
    <row r="15" spans="2:10" ht="12.75">
      <c r="B15" s="48">
        <v>244</v>
      </c>
      <c r="C15" s="24" t="s">
        <v>148</v>
      </c>
      <c r="D15" s="25">
        <v>513035</v>
      </c>
      <c r="E15" s="26">
        <v>7381253</v>
      </c>
      <c r="F15" s="26">
        <v>7032128</v>
      </c>
      <c r="G15" s="26">
        <f t="shared" si="1"/>
        <v>349125</v>
      </c>
      <c r="H15" s="26">
        <v>304647</v>
      </c>
      <c r="I15" s="26">
        <f t="shared" si="0"/>
        <v>653772</v>
      </c>
      <c r="J15" s="49" t="s">
        <v>149</v>
      </c>
    </row>
    <row r="16" spans="2:10" ht="12.75">
      <c r="B16" s="48">
        <v>245</v>
      </c>
      <c r="C16" s="24" t="s">
        <v>150</v>
      </c>
      <c r="D16" s="25">
        <v>514030</v>
      </c>
      <c r="E16" s="26">
        <f>100400+8639989</f>
        <v>8740389</v>
      </c>
      <c r="F16" s="26">
        <f>35570+8609433</f>
        <v>8645003</v>
      </c>
      <c r="G16" s="26">
        <f t="shared" si="1"/>
        <v>95386</v>
      </c>
      <c r="H16" s="26">
        <v>0</v>
      </c>
      <c r="I16" s="26">
        <f>H16+G16</f>
        <v>95386</v>
      </c>
      <c r="J16" s="49" t="s">
        <v>151</v>
      </c>
    </row>
    <row r="17" spans="2:10" ht="12.75">
      <c r="B17" s="48">
        <v>246</v>
      </c>
      <c r="C17" s="24" t="s">
        <v>152</v>
      </c>
      <c r="D17" s="25">
        <v>514035</v>
      </c>
      <c r="E17" s="26">
        <v>10633456</v>
      </c>
      <c r="F17" s="27">
        <v>10169000</v>
      </c>
      <c r="G17" s="27">
        <f t="shared" si="1"/>
        <v>464456</v>
      </c>
      <c r="H17" s="27">
        <v>45475</v>
      </c>
      <c r="I17" s="26">
        <f>G17+H17</f>
        <v>509931</v>
      </c>
      <c r="J17" s="49" t="s">
        <v>153</v>
      </c>
    </row>
    <row r="18" spans="2:10" ht="12.75">
      <c r="B18" s="48">
        <v>247</v>
      </c>
      <c r="C18" s="24" t="s">
        <v>154</v>
      </c>
      <c r="D18" s="25">
        <v>513026</v>
      </c>
      <c r="E18" s="26">
        <v>11708477</v>
      </c>
      <c r="F18" s="26">
        <v>11356716</v>
      </c>
      <c r="G18" s="26">
        <f t="shared" si="1"/>
        <v>351761</v>
      </c>
      <c r="H18" s="26">
        <v>379742</v>
      </c>
      <c r="I18" s="26">
        <f>G18+H18</f>
        <v>731503</v>
      </c>
      <c r="J18" s="49" t="s">
        <v>155</v>
      </c>
    </row>
    <row r="19" spans="2:10" ht="12.75">
      <c r="B19" s="48">
        <v>210</v>
      </c>
      <c r="C19" s="24" t="s">
        <v>11</v>
      </c>
      <c r="D19" s="25">
        <v>513018</v>
      </c>
      <c r="E19" s="26">
        <v>1889796</v>
      </c>
      <c r="F19" s="26">
        <v>1853310</v>
      </c>
      <c r="G19" s="26">
        <f t="shared" si="1"/>
        <v>36486</v>
      </c>
      <c r="H19" s="26">
        <v>5840</v>
      </c>
      <c r="I19" s="26">
        <f>H19+G19</f>
        <v>42326</v>
      </c>
      <c r="J19" s="49" t="s">
        <v>137</v>
      </c>
    </row>
    <row r="20" spans="2:10" ht="12.75">
      <c r="B20" s="48">
        <v>217</v>
      </c>
      <c r="C20" s="24" t="s">
        <v>12</v>
      </c>
      <c r="D20" s="25">
        <v>513039</v>
      </c>
      <c r="E20" s="26">
        <v>2829397</v>
      </c>
      <c r="F20" s="26">
        <v>2408957</v>
      </c>
      <c r="G20" s="26">
        <f t="shared" si="1"/>
        <v>420440</v>
      </c>
      <c r="H20" s="26">
        <v>0</v>
      </c>
      <c r="I20" s="26">
        <f>G20+H20</f>
        <v>420440</v>
      </c>
      <c r="J20" s="49" t="s">
        <v>138</v>
      </c>
    </row>
    <row r="21" spans="2:10" ht="12.75">
      <c r="B21" s="48">
        <v>222</v>
      </c>
      <c r="C21" s="24" t="s">
        <v>13</v>
      </c>
      <c r="D21" s="25">
        <v>513054</v>
      </c>
      <c r="E21" s="26">
        <v>4104660</v>
      </c>
      <c r="F21" s="26">
        <v>3999777</v>
      </c>
      <c r="G21" s="26">
        <f t="shared" si="1"/>
        <v>104883</v>
      </c>
      <c r="H21" s="26">
        <v>3902</v>
      </c>
      <c r="I21" s="26">
        <f>G21+H21</f>
        <v>108785</v>
      </c>
      <c r="J21" s="49" t="s">
        <v>139</v>
      </c>
    </row>
    <row r="22" spans="2:10" ht="12.75">
      <c r="B22" s="48">
        <v>224</v>
      </c>
      <c r="C22" s="24" t="s">
        <v>14</v>
      </c>
      <c r="D22" s="25">
        <v>513060</v>
      </c>
      <c r="E22" s="26">
        <v>5251393</v>
      </c>
      <c r="F22" s="26">
        <v>4938540</v>
      </c>
      <c r="G22" s="26">
        <f t="shared" si="1"/>
        <v>312853</v>
      </c>
      <c r="H22" s="26">
        <v>105072</v>
      </c>
      <c r="I22" s="26">
        <f>G22+H22</f>
        <v>417925</v>
      </c>
      <c r="J22" s="49" t="s">
        <v>140</v>
      </c>
    </row>
    <row r="23" spans="2:10" ht="12.75">
      <c r="B23" s="48">
        <v>228</v>
      </c>
      <c r="C23" s="24" t="s">
        <v>15</v>
      </c>
      <c r="D23" s="25">
        <v>514010</v>
      </c>
      <c r="E23" s="26">
        <v>8334778</v>
      </c>
      <c r="F23" s="26">
        <v>8679113</v>
      </c>
      <c r="G23" s="26">
        <f t="shared" si="1"/>
        <v>-344335</v>
      </c>
      <c r="H23" s="26">
        <v>56107</v>
      </c>
      <c r="I23" s="26">
        <f>G23+H23</f>
        <v>-288228</v>
      </c>
      <c r="J23" s="49" t="s">
        <v>141</v>
      </c>
    </row>
    <row r="24" spans="2:11" ht="12.75">
      <c r="B24" s="48">
        <v>327</v>
      </c>
      <c r="C24" s="24" t="s">
        <v>169</v>
      </c>
      <c r="D24" s="25">
        <v>510006</v>
      </c>
      <c r="E24" s="26">
        <v>-425928</v>
      </c>
      <c r="F24" s="26">
        <v>-407502</v>
      </c>
      <c r="G24" s="26">
        <f t="shared" si="1"/>
        <v>-18426</v>
      </c>
      <c r="H24" s="26">
        <v>0</v>
      </c>
      <c r="I24" s="26">
        <f>G24+H24</f>
        <v>-18426</v>
      </c>
      <c r="J24" s="49" t="s">
        <v>172</v>
      </c>
      <c r="K24" s="3"/>
    </row>
    <row r="25" spans="2:10" ht="12.75">
      <c r="B25" s="48"/>
      <c r="C25" s="24"/>
      <c r="D25" s="25"/>
      <c r="E25" s="26"/>
      <c r="F25" s="26"/>
      <c r="G25" s="26"/>
      <c r="H25" s="26"/>
      <c r="I25" s="26"/>
      <c r="J25" s="49"/>
    </row>
    <row r="26" spans="2:10" ht="12.75">
      <c r="B26" s="48">
        <v>301</v>
      </c>
      <c r="C26" s="24" t="s">
        <v>16</v>
      </c>
      <c r="D26" s="25">
        <v>301005</v>
      </c>
      <c r="E26" s="26">
        <v>16129118</v>
      </c>
      <c r="F26" s="26">
        <v>15747382</v>
      </c>
      <c r="G26" s="26">
        <f aca="true" t="shared" si="2" ref="G26:G57">E26-F26</f>
        <v>381736</v>
      </c>
      <c r="H26" s="26">
        <v>85562</v>
      </c>
      <c r="I26" s="26">
        <f aca="true" t="shared" si="3" ref="I26:I57">G26+H26</f>
        <v>467298</v>
      </c>
      <c r="J26" s="49" t="s">
        <v>133</v>
      </c>
    </row>
    <row r="27" spans="2:11" ht="12.75">
      <c r="B27" s="48">
        <v>301</v>
      </c>
      <c r="C27" s="24" t="s">
        <v>17</v>
      </c>
      <c r="D27" s="25">
        <v>305005</v>
      </c>
      <c r="E27" s="26">
        <v>1849824</v>
      </c>
      <c r="F27" s="26">
        <v>1710044</v>
      </c>
      <c r="G27" s="26">
        <f t="shared" si="2"/>
        <v>139780</v>
      </c>
      <c r="H27" s="26">
        <v>344396</v>
      </c>
      <c r="I27" s="26">
        <f t="shared" si="3"/>
        <v>484176</v>
      </c>
      <c r="J27" s="49" t="s">
        <v>133</v>
      </c>
      <c r="K27" s="3"/>
    </row>
    <row r="28" spans="2:10" ht="25.5">
      <c r="B28" s="48">
        <v>302</v>
      </c>
      <c r="C28" s="24" t="s">
        <v>18</v>
      </c>
      <c r="D28" s="25">
        <v>301007</v>
      </c>
      <c r="E28" s="26">
        <v>9243317</v>
      </c>
      <c r="F28" s="26">
        <v>8642743</v>
      </c>
      <c r="G28" s="26">
        <f t="shared" si="2"/>
        <v>600574</v>
      </c>
      <c r="H28" s="26">
        <v>4478</v>
      </c>
      <c r="I28" s="28">
        <f t="shared" si="3"/>
        <v>605052</v>
      </c>
      <c r="J28" s="95" t="s">
        <v>230</v>
      </c>
    </row>
    <row r="29" spans="2:11" ht="12.75">
      <c r="B29" s="48">
        <v>302</v>
      </c>
      <c r="C29" s="24" t="s">
        <v>19</v>
      </c>
      <c r="D29" s="25">
        <v>305007</v>
      </c>
      <c r="E29" s="26">
        <v>1665987</v>
      </c>
      <c r="F29" s="26">
        <v>1638121</v>
      </c>
      <c r="G29" s="26">
        <f t="shared" si="2"/>
        <v>27866</v>
      </c>
      <c r="H29" s="26">
        <v>59833</v>
      </c>
      <c r="I29" s="28">
        <f t="shared" si="3"/>
        <v>87699</v>
      </c>
      <c r="J29" s="49" t="s">
        <v>117</v>
      </c>
      <c r="K29" s="3"/>
    </row>
    <row r="30" spans="2:11" ht="12.75">
      <c r="B30" s="48">
        <v>303</v>
      </c>
      <c r="C30" s="24" t="s">
        <v>20</v>
      </c>
      <c r="D30" s="25">
        <v>301009</v>
      </c>
      <c r="E30" s="26">
        <v>11979675</v>
      </c>
      <c r="F30" s="26">
        <v>11240759</v>
      </c>
      <c r="G30" s="26">
        <f t="shared" si="2"/>
        <v>738916</v>
      </c>
      <c r="H30" s="26">
        <v>1107805</v>
      </c>
      <c r="I30" s="26">
        <f t="shared" si="3"/>
        <v>1846721</v>
      </c>
      <c r="J30" s="49" t="s">
        <v>118</v>
      </c>
      <c r="K30" s="3"/>
    </row>
    <row r="31" spans="2:11" ht="12.75">
      <c r="B31" s="48">
        <v>303</v>
      </c>
      <c r="C31" s="24" t="s">
        <v>21</v>
      </c>
      <c r="D31" s="25">
        <v>305009</v>
      </c>
      <c r="E31" s="26">
        <v>1342639</v>
      </c>
      <c r="F31" s="26">
        <v>1131572</v>
      </c>
      <c r="G31" s="26">
        <f t="shared" si="2"/>
        <v>211067</v>
      </c>
      <c r="H31" s="26">
        <v>169608</v>
      </c>
      <c r="I31" s="26">
        <f t="shared" si="3"/>
        <v>380675</v>
      </c>
      <c r="J31" s="49" t="s">
        <v>118</v>
      </c>
      <c r="K31" s="3"/>
    </row>
    <row r="32" spans="2:10" ht="12.75">
      <c r="B32" s="48">
        <v>304</v>
      </c>
      <c r="C32" s="26" t="s">
        <v>22</v>
      </c>
      <c r="D32" s="25">
        <v>301011</v>
      </c>
      <c r="E32" s="26">
        <v>5669009</v>
      </c>
      <c r="F32" s="26">
        <v>5634342</v>
      </c>
      <c r="G32" s="26">
        <f t="shared" si="2"/>
        <v>34667</v>
      </c>
      <c r="H32" s="26">
        <v>0</v>
      </c>
      <c r="I32" s="26">
        <f t="shared" si="3"/>
        <v>34667</v>
      </c>
      <c r="J32" s="49" t="s">
        <v>119</v>
      </c>
    </row>
    <row r="33" spans="2:11" ht="12.75">
      <c r="B33" s="48">
        <v>304</v>
      </c>
      <c r="C33" s="24" t="s">
        <v>23</v>
      </c>
      <c r="D33" s="25">
        <v>305011</v>
      </c>
      <c r="E33" s="26">
        <f>1362361+55399</f>
        <v>1417760</v>
      </c>
      <c r="F33" s="26">
        <f>1264939+12309</f>
        <v>1277248</v>
      </c>
      <c r="G33" s="26">
        <f t="shared" si="2"/>
        <v>140512</v>
      </c>
      <c r="H33" s="26">
        <v>844</v>
      </c>
      <c r="I33" s="26">
        <f t="shared" si="3"/>
        <v>141356</v>
      </c>
      <c r="J33" s="49" t="s">
        <v>119</v>
      </c>
      <c r="K33" s="3"/>
    </row>
    <row r="34" spans="2:10" s="9" customFormat="1" ht="12.75">
      <c r="B34" s="50">
        <v>305</v>
      </c>
      <c r="C34" s="29" t="s">
        <v>24</v>
      </c>
      <c r="D34" s="30">
        <v>301029</v>
      </c>
      <c r="E34" s="26">
        <v>26200931</v>
      </c>
      <c r="F34" s="26">
        <v>25679538</v>
      </c>
      <c r="G34" s="26">
        <f t="shared" si="2"/>
        <v>521393</v>
      </c>
      <c r="H34" s="26">
        <v>0</v>
      </c>
      <c r="I34" s="31">
        <f t="shared" si="3"/>
        <v>521393</v>
      </c>
      <c r="J34" s="51" t="s">
        <v>120</v>
      </c>
    </row>
    <row r="35" spans="2:10" ht="12.75">
      <c r="B35" s="48">
        <v>305</v>
      </c>
      <c r="C35" s="32" t="s">
        <v>181</v>
      </c>
      <c r="D35" s="25">
        <v>305055</v>
      </c>
      <c r="E35" s="26">
        <f>4954942+150000</f>
        <v>5104942</v>
      </c>
      <c r="F35" s="26">
        <f>4937294+54763</f>
        <v>4992057</v>
      </c>
      <c r="G35" s="26">
        <f>E35-F35</f>
        <v>112885</v>
      </c>
      <c r="H35" s="26">
        <v>34862</v>
      </c>
      <c r="I35" s="26">
        <f>G35+H35</f>
        <v>147747</v>
      </c>
      <c r="J35" s="51" t="s">
        <v>120</v>
      </c>
    </row>
    <row r="36" spans="2:11" ht="12.75">
      <c r="B36" s="48">
        <v>305</v>
      </c>
      <c r="C36" s="32" t="s">
        <v>173</v>
      </c>
      <c r="D36" s="25">
        <v>305026</v>
      </c>
      <c r="E36" s="26">
        <v>5818564</v>
      </c>
      <c r="F36" s="26">
        <v>5663023</v>
      </c>
      <c r="G36" s="26">
        <f t="shared" si="2"/>
        <v>155541</v>
      </c>
      <c r="H36" s="26">
        <v>13712</v>
      </c>
      <c r="I36" s="26">
        <f t="shared" si="3"/>
        <v>169253</v>
      </c>
      <c r="J36" s="51" t="s">
        <v>120</v>
      </c>
      <c r="K36" s="3"/>
    </row>
    <row r="37" spans="2:10" ht="12.75">
      <c r="B37" s="48">
        <v>306</v>
      </c>
      <c r="C37" s="24" t="s">
        <v>25</v>
      </c>
      <c r="D37" s="25">
        <v>301041</v>
      </c>
      <c r="E37" s="26">
        <v>30881021</v>
      </c>
      <c r="F37" s="26">
        <v>31806679</v>
      </c>
      <c r="G37" s="26">
        <f t="shared" si="2"/>
        <v>-925658</v>
      </c>
      <c r="H37" s="26">
        <v>0</v>
      </c>
      <c r="I37" s="26">
        <f t="shared" si="3"/>
        <v>-925658</v>
      </c>
      <c r="J37" s="49" t="s">
        <v>121</v>
      </c>
    </row>
    <row r="38" spans="2:11" ht="12.75">
      <c r="B38" s="48">
        <v>306</v>
      </c>
      <c r="C38" s="24" t="s">
        <v>26</v>
      </c>
      <c r="D38" s="25">
        <v>305039</v>
      </c>
      <c r="E38" s="26">
        <v>5313018</v>
      </c>
      <c r="F38" s="26">
        <v>5084285</v>
      </c>
      <c r="G38" s="26">
        <f t="shared" si="2"/>
        <v>228733</v>
      </c>
      <c r="H38" s="26">
        <v>8139</v>
      </c>
      <c r="I38" s="26">
        <f t="shared" si="3"/>
        <v>236872</v>
      </c>
      <c r="J38" s="49" t="s">
        <v>121</v>
      </c>
      <c r="K38" s="3"/>
    </row>
    <row r="39" spans="2:10" ht="12.75">
      <c r="B39" s="48">
        <v>308</v>
      </c>
      <c r="C39" s="24" t="s">
        <v>27</v>
      </c>
      <c r="D39" s="25">
        <v>301015</v>
      </c>
      <c r="E39" s="26">
        <v>6538763</v>
      </c>
      <c r="F39" s="26">
        <v>7233999</v>
      </c>
      <c r="G39" s="26">
        <f t="shared" si="2"/>
        <v>-695236</v>
      </c>
      <c r="H39" s="26">
        <v>0</v>
      </c>
      <c r="I39" s="26">
        <f t="shared" si="3"/>
        <v>-695236</v>
      </c>
      <c r="J39" s="49" t="s">
        <v>122</v>
      </c>
    </row>
    <row r="40" spans="2:11" ht="12.75">
      <c r="B40" s="48">
        <v>308</v>
      </c>
      <c r="C40" s="24" t="s">
        <v>28</v>
      </c>
      <c r="D40" s="25">
        <v>305015</v>
      </c>
      <c r="E40" s="26">
        <v>1307737</v>
      </c>
      <c r="F40" s="26">
        <v>1515991</v>
      </c>
      <c r="G40" s="26">
        <f t="shared" si="2"/>
        <v>-208254</v>
      </c>
      <c r="H40" s="26">
        <v>0</v>
      </c>
      <c r="I40" s="26">
        <f t="shared" si="3"/>
        <v>-208254</v>
      </c>
      <c r="J40" s="49" t="s">
        <v>122</v>
      </c>
      <c r="K40" s="3"/>
    </row>
    <row r="41" spans="2:10" ht="12.75">
      <c r="B41" s="48">
        <v>309</v>
      </c>
      <c r="C41" s="24" t="s">
        <v>29</v>
      </c>
      <c r="D41" s="25">
        <v>301017</v>
      </c>
      <c r="E41" s="26">
        <v>6723664</v>
      </c>
      <c r="F41" s="26">
        <v>6649055</v>
      </c>
      <c r="G41" s="26">
        <f t="shared" si="2"/>
        <v>74609</v>
      </c>
      <c r="H41" s="26">
        <v>63189</v>
      </c>
      <c r="I41" s="26">
        <f t="shared" si="3"/>
        <v>137798</v>
      </c>
      <c r="J41" s="49" t="s">
        <v>123</v>
      </c>
    </row>
    <row r="42" spans="2:11" ht="12.75">
      <c r="B42" s="48">
        <v>309</v>
      </c>
      <c r="C42" s="24" t="s">
        <v>30</v>
      </c>
      <c r="D42" s="25">
        <v>305017</v>
      </c>
      <c r="E42" s="26">
        <v>1236221</v>
      </c>
      <c r="F42" s="26">
        <v>1198484</v>
      </c>
      <c r="G42" s="26">
        <f t="shared" si="2"/>
        <v>37737</v>
      </c>
      <c r="H42" s="26">
        <v>14086</v>
      </c>
      <c r="I42" s="26">
        <f t="shared" si="3"/>
        <v>51823</v>
      </c>
      <c r="J42" s="49" t="s">
        <v>123</v>
      </c>
      <c r="K42" s="3"/>
    </row>
    <row r="43" spans="2:10" ht="12.75">
      <c r="B43" s="48">
        <v>311</v>
      </c>
      <c r="C43" s="24" t="s">
        <v>31</v>
      </c>
      <c r="D43" s="25">
        <v>301021</v>
      </c>
      <c r="E43" s="26">
        <v>5885993</v>
      </c>
      <c r="F43" s="26">
        <v>5332718</v>
      </c>
      <c r="G43" s="26">
        <f t="shared" si="2"/>
        <v>553275</v>
      </c>
      <c r="H43" s="26">
        <v>0</v>
      </c>
      <c r="I43" s="26">
        <f t="shared" si="3"/>
        <v>553275</v>
      </c>
      <c r="J43" s="49" t="s">
        <v>124</v>
      </c>
    </row>
    <row r="44" spans="2:11" ht="12.75">
      <c r="B44" s="48">
        <v>311</v>
      </c>
      <c r="C44" s="24" t="s">
        <v>32</v>
      </c>
      <c r="D44" s="25">
        <v>305019</v>
      </c>
      <c r="E44" s="26">
        <v>1165057</v>
      </c>
      <c r="F44" s="26">
        <v>1217175</v>
      </c>
      <c r="G44" s="26">
        <f t="shared" si="2"/>
        <v>-52118</v>
      </c>
      <c r="H44" s="26">
        <v>0</v>
      </c>
      <c r="I44" s="26">
        <f t="shared" si="3"/>
        <v>-52118</v>
      </c>
      <c r="J44" s="49" t="s">
        <v>124</v>
      </c>
      <c r="K44" s="3"/>
    </row>
    <row r="45" spans="2:10" ht="12.75">
      <c r="B45" s="48">
        <v>312</v>
      </c>
      <c r="C45" s="24" t="s">
        <v>33</v>
      </c>
      <c r="D45" s="25">
        <v>301043</v>
      </c>
      <c r="E45" s="26">
        <v>25376461</v>
      </c>
      <c r="F45" s="26">
        <v>24645378</v>
      </c>
      <c r="G45" s="26">
        <f t="shared" si="2"/>
        <v>731083</v>
      </c>
      <c r="H45" s="26">
        <v>0</v>
      </c>
      <c r="I45" s="26">
        <f t="shared" si="3"/>
        <v>731083</v>
      </c>
      <c r="J45" s="49" t="s">
        <v>134</v>
      </c>
    </row>
    <row r="46" spans="2:10" ht="12.75">
      <c r="B46" s="48">
        <v>312</v>
      </c>
      <c r="C46" s="24" t="s">
        <v>34</v>
      </c>
      <c r="D46" s="25">
        <v>301047</v>
      </c>
      <c r="E46" s="26">
        <v>6287118</v>
      </c>
      <c r="F46" s="26">
        <v>5960803</v>
      </c>
      <c r="G46" s="26">
        <f t="shared" si="2"/>
        <v>326315</v>
      </c>
      <c r="H46" s="26">
        <v>0</v>
      </c>
      <c r="I46" s="26">
        <f t="shared" si="3"/>
        <v>326315</v>
      </c>
      <c r="J46" s="49" t="s">
        <v>134</v>
      </c>
    </row>
    <row r="47" spans="2:10" ht="12.75">
      <c r="B47" s="48">
        <v>312</v>
      </c>
      <c r="C47" s="24" t="s">
        <v>35</v>
      </c>
      <c r="D47" s="25">
        <v>301051</v>
      </c>
      <c r="E47" s="26">
        <v>13929447</v>
      </c>
      <c r="F47" s="26">
        <v>13869855</v>
      </c>
      <c r="G47" s="26">
        <f t="shared" si="2"/>
        <v>59592</v>
      </c>
      <c r="H47" s="26">
        <v>0</v>
      </c>
      <c r="I47" s="26">
        <f t="shared" si="3"/>
        <v>59592</v>
      </c>
      <c r="J47" s="49" t="s">
        <v>134</v>
      </c>
    </row>
    <row r="48" spans="2:10" ht="12.75">
      <c r="B48" s="48">
        <v>312</v>
      </c>
      <c r="C48" s="24" t="s">
        <v>36</v>
      </c>
      <c r="D48" s="25">
        <v>305041</v>
      </c>
      <c r="E48" s="26">
        <v>3877243</v>
      </c>
      <c r="F48" s="26">
        <v>3843961</v>
      </c>
      <c r="G48" s="26">
        <f t="shared" si="2"/>
        <v>33282</v>
      </c>
      <c r="H48" s="26">
        <v>0</v>
      </c>
      <c r="I48" s="26">
        <f t="shared" si="3"/>
        <v>33282</v>
      </c>
      <c r="J48" s="49" t="s">
        <v>134</v>
      </c>
    </row>
    <row r="49" spans="2:11" ht="12.75">
      <c r="B49" s="48">
        <v>312</v>
      </c>
      <c r="C49" s="24" t="s">
        <v>37</v>
      </c>
      <c r="D49" s="25">
        <v>305043</v>
      </c>
      <c r="E49" s="26">
        <v>4281825</v>
      </c>
      <c r="F49" s="26">
        <v>3995155</v>
      </c>
      <c r="G49" s="26">
        <f t="shared" si="2"/>
        <v>286670</v>
      </c>
      <c r="H49" s="26">
        <v>0</v>
      </c>
      <c r="I49" s="26">
        <f t="shared" si="3"/>
        <v>286670</v>
      </c>
      <c r="J49" s="49" t="s">
        <v>134</v>
      </c>
      <c r="K49" s="3"/>
    </row>
    <row r="50" spans="2:10" ht="12.75">
      <c r="B50" s="48">
        <v>313</v>
      </c>
      <c r="C50" s="24" t="s">
        <v>38</v>
      </c>
      <c r="D50" s="25">
        <v>301023</v>
      </c>
      <c r="E50" s="26">
        <v>8137142</v>
      </c>
      <c r="F50" s="26">
        <v>7593865</v>
      </c>
      <c r="G50" s="26">
        <f t="shared" si="2"/>
        <v>543277</v>
      </c>
      <c r="H50" s="26">
        <v>379320</v>
      </c>
      <c r="I50" s="26">
        <f t="shared" si="3"/>
        <v>922597</v>
      </c>
      <c r="J50" s="49" t="s">
        <v>228</v>
      </c>
    </row>
    <row r="51" spans="2:11" ht="12.75">
      <c r="B51" s="48">
        <v>313</v>
      </c>
      <c r="C51" s="24" t="s">
        <v>39</v>
      </c>
      <c r="D51" s="25">
        <v>305021</v>
      </c>
      <c r="E51" s="26">
        <v>1492367</v>
      </c>
      <c r="F51" s="26">
        <v>1380630</v>
      </c>
      <c r="G51" s="26">
        <f t="shared" si="2"/>
        <v>111737</v>
      </c>
      <c r="H51" s="26">
        <v>130130</v>
      </c>
      <c r="I51" s="26">
        <f t="shared" si="3"/>
        <v>241867</v>
      </c>
      <c r="J51" s="49" t="s">
        <v>125</v>
      </c>
      <c r="K51" s="3"/>
    </row>
    <row r="52" spans="2:10" ht="12.75">
      <c r="B52" s="48">
        <v>314</v>
      </c>
      <c r="C52" s="24" t="s">
        <v>40</v>
      </c>
      <c r="D52" s="25">
        <v>301025</v>
      </c>
      <c r="E52" s="26">
        <v>12958187</v>
      </c>
      <c r="F52" s="26">
        <v>12918579</v>
      </c>
      <c r="G52" s="26">
        <f t="shared" si="2"/>
        <v>39608</v>
      </c>
      <c r="H52" s="26">
        <v>229676</v>
      </c>
      <c r="I52" s="26">
        <f t="shared" si="3"/>
        <v>269284</v>
      </c>
      <c r="J52" s="49" t="s">
        <v>126</v>
      </c>
    </row>
    <row r="53" spans="2:10" ht="12.75">
      <c r="B53" s="48">
        <v>314</v>
      </c>
      <c r="C53" s="24" t="s">
        <v>42</v>
      </c>
      <c r="D53" s="25">
        <v>301026</v>
      </c>
      <c r="E53" s="26">
        <v>2711884</v>
      </c>
      <c r="F53" s="26">
        <v>2551223</v>
      </c>
      <c r="G53" s="26">
        <f t="shared" si="2"/>
        <v>160661</v>
      </c>
      <c r="H53" s="26">
        <v>94007</v>
      </c>
      <c r="I53" s="26">
        <f t="shared" si="3"/>
        <v>254668</v>
      </c>
      <c r="J53" s="49" t="s">
        <v>126</v>
      </c>
    </row>
    <row r="54" spans="2:11" ht="12.75">
      <c r="B54" s="48">
        <v>314</v>
      </c>
      <c r="C54" s="24" t="s">
        <v>41</v>
      </c>
      <c r="D54" s="25">
        <v>305023</v>
      </c>
      <c r="E54" s="26">
        <v>1491332</v>
      </c>
      <c r="F54" s="26">
        <v>1465772</v>
      </c>
      <c r="G54" s="26">
        <f t="shared" si="2"/>
        <v>25560</v>
      </c>
      <c r="H54" s="26">
        <v>0</v>
      </c>
      <c r="I54" s="26">
        <f t="shared" si="3"/>
        <v>25560</v>
      </c>
      <c r="J54" s="49" t="s">
        <v>126</v>
      </c>
      <c r="K54" s="3"/>
    </row>
    <row r="55" spans="2:10" ht="12.75">
      <c r="B55" s="48">
        <v>315</v>
      </c>
      <c r="C55" s="24" t="s">
        <v>43</v>
      </c>
      <c r="D55" s="25">
        <v>301027</v>
      </c>
      <c r="E55" s="26">
        <v>18439267</v>
      </c>
      <c r="F55" s="26">
        <v>17664775</v>
      </c>
      <c r="G55" s="26">
        <f t="shared" si="2"/>
        <v>774492</v>
      </c>
      <c r="H55" s="26">
        <v>776019</v>
      </c>
      <c r="I55" s="26">
        <f t="shared" si="3"/>
        <v>1550511</v>
      </c>
      <c r="J55" s="49" t="s">
        <v>127</v>
      </c>
    </row>
    <row r="56" spans="2:11" ht="12.75">
      <c r="B56" s="48">
        <v>315</v>
      </c>
      <c r="C56" s="24" t="s">
        <v>44</v>
      </c>
      <c r="D56" s="25">
        <v>305025</v>
      </c>
      <c r="E56" s="26">
        <v>2218222</v>
      </c>
      <c r="F56" s="26">
        <v>2144297</v>
      </c>
      <c r="G56" s="26">
        <f t="shared" si="2"/>
        <v>73925</v>
      </c>
      <c r="H56" s="26">
        <v>30060</v>
      </c>
      <c r="I56" s="26">
        <f t="shared" si="3"/>
        <v>103985</v>
      </c>
      <c r="J56" s="49" t="s">
        <v>127</v>
      </c>
      <c r="K56" s="3"/>
    </row>
    <row r="57" spans="2:13" ht="12.75">
      <c r="B57" s="48">
        <v>316</v>
      </c>
      <c r="C57" s="24" t="s">
        <v>45</v>
      </c>
      <c r="D57" s="25">
        <v>301031</v>
      </c>
      <c r="E57" s="26">
        <v>8539567</v>
      </c>
      <c r="F57" s="26">
        <v>8427750</v>
      </c>
      <c r="G57" s="26">
        <f t="shared" si="2"/>
        <v>111817</v>
      </c>
      <c r="H57" s="26">
        <v>1750</v>
      </c>
      <c r="I57" s="26">
        <f t="shared" si="3"/>
        <v>113567</v>
      </c>
      <c r="J57" s="49" t="s">
        <v>128</v>
      </c>
      <c r="M57" s="3"/>
    </row>
    <row r="58" spans="2:11" ht="12.75">
      <c r="B58" s="48">
        <v>316</v>
      </c>
      <c r="C58" s="24" t="s">
        <v>46</v>
      </c>
      <c r="D58" s="25">
        <v>305029</v>
      </c>
      <c r="E58" s="26">
        <v>1931283</v>
      </c>
      <c r="F58" s="26">
        <v>1895608</v>
      </c>
      <c r="G58" s="26">
        <f aca="true" t="shared" si="4" ref="G58:G75">E58-F58</f>
        <v>35675</v>
      </c>
      <c r="H58" s="26">
        <v>3347</v>
      </c>
      <c r="I58" s="26">
        <f aca="true" t="shared" si="5" ref="I58:I75">G58+H58</f>
        <v>39022</v>
      </c>
      <c r="J58" s="49" t="s">
        <v>128</v>
      </c>
      <c r="K58" s="3"/>
    </row>
    <row r="59" spans="2:10" ht="12.75">
      <c r="B59" s="48">
        <v>317</v>
      </c>
      <c r="C59" s="24" t="s">
        <v>47</v>
      </c>
      <c r="D59" s="25">
        <v>301053</v>
      </c>
      <c r="E59" s="26">
        <v>20478980</v>
      </c>
      <c r="F59" s="26">
        <v>19223470</v>
      </c>
      <c r="G59" s="26">
        <f t="shared" si="4"/>
        <v>1255510</v>
      </c>
      <c r="H59" s="26">
        <v>914220</v>
      </c>
      <c r="I59" s="26">
        <f t="shared" si="5"/>
        <v>2169730</v>
      </c>
      <c r="J59" s="49" t="s">
        <v>231</v>
      </c>
    </row>
    <row r="60" spans="2:10" ht="12.75">
      <c r="B60" s="48">
        <v>317</v>
      </c>
      <c r="C60" s="24" t="s">
        <v>88</v>
      </c>
      <c r="D60" s="25">
        <v>301054</v>
      </c>
      <c r="E60" s="26">
        <v>9693597</v>
      </c>
      <c r="F60" s="26">
        <v>8533818</v>
      </c>
      <c r="G60" s="26">
        <f t="shared" si="4"/>
        <v>1159779</v>
      </c>
      <c r="H60" s="26">
        <v>0</v>
      </c>
      <c r="I60" s="26">
        <f t="shared" si="5"/>
        <v>1159779</v>
      </c>
      <c r="J60" s="49" t="s">
        <v>231</v>
      </c>
    </row>
    <row r="61" spans="2:10" ht="12.75">
      <c r="B61" s="48">
        <v>317</v>
      </c>
      <c r="C61" s="24" t="s">
        <v>48</v>
      </c>
      <c r="D61" s="25">
        <v>305037</v>
      </c>
      <c r="E61" s="26">
        <v>2632716</v>
      </c>
      <c r="F61" s="26">
        <v>2571257</v>
      </c>
      <c r="G61" s="26">
        <f t="shared" si="4"/>
        <v>61459</v>
      </c>
      <c r="H61" s="26">
        <v>109890</v>
      </c>
      <c r="I61" s="26">
        <f t="shared" si="5"/>
        <v>171349</v>
      </c>
      <c r="J61" s="49" t="s">
        <v>129</v>
      </c>
    </row>
    <row r="62" spans="2:10" ht="12.75">
      <c r="B62" s="48">
        <v>317</v>
      </c>
      <c r="C62" s="24" t="s">
        <v>82</v>
      </c>
      <c r="D62" s="25">
        <v>305060</v>
      </c>
      <c r="E62" s="26">
        <v>1328266</v>
      </c>
      <c r="F62" s="26">
        <v>1862915</v>
      </c>
      <c r="G62" s="26">
        <f t="shared" si="4"/>
        <v>-534649</v>
      </c>
      <c r="H62" s="26">
        <v>487228</v>
      </c>
      <c r="I62" s="26">
        <f t="shared" si="5"/>
        <v>-47421</v>
      </c>
      <c r="J62" s="49" t="s">
        <v>129</v>
      </c>
    </row>
    <row r="63" spans="2:11" ht="12.75">
      <c r="B63" s="48">
        <v>317</v>
      </c>
      <c r="C63" s="24" t="s">
        <v>83</v>
      </c>
      <c r="D63" s="25">
        <v>305062</v>
      </c>
      <c r="E63" s="26">
        <v>700240</v>
      </c>
      <c r="F63" s="26">
        <v>155306</v>
      </c>
      <c r="G63" s="26">
        <f t="shared" si="4"/>
        <v>544934</v>
      </c>
      <c r="H63" s="26">
        <v>118496</v>
      </c>
      <c r="I63" s="26">
        <f t="shared" si="5"/>
        <v>663430</v>
      </c>
      <c r="J63" s="49" t="s">
        <v>129</v>
      </c>
      <c r="K63" s="3"/>
    </row>
    <row r="64" spans="2:10" ht="12.75">
      <c r="B64" s="48">
        <v>319</v>
      </c>
      <c r="C64" s="24" t="s">
        <v>49</v>
      </c>
      <c r="D64" s="25">
        <v>301037</v>
      </c>
      <c r="E64" s="26">
        <v>7283499</v>
      </c>
      <c r="F64" s="26">
        <v>6734210</v>
      </c>
      <c r="G64" s="26">
        <f t="shared" si="4"/>
        <v>549289</v>
      </c>
      <c r="H64" s="26">
        <v>110869</v>
      </c>
      <c r="I64" s="26">
        <f t="shared" si="5"/>
        <v>660158</v>
      </c>
      <c r="J64" s="49" t="s">
        <v>130</v>
      </c>
    </row>
    <row r="65" spans="2:11" ht="12.75">
      <c r="B65" s="48">
        <v>319</v>
      </c>
      <c r="C65" s="24" t="s">
        <v>50</v>
      </c>
      <c r="D65" s="25">
        <v>305033</v>
      </c>
      <c r="E65" s="26">
        <v>1419637</v>
      </c>
      <c r="F65" s="26">
        <v>1286840</v>
      </c>
      <c r="G65" s="26">
        <f t="shared" si="4"/>
        <v>132797</v>
      </c>
      <c r="H65" s="26">
        <v>51769</v>
      </c>
      <c r="I65" s="26">
        <f t="shared" si="5"/>
        <v>184566</v>
      </c>
      <c r="J65" s="49" t="s">
        <v>130</v>
      </c>
      <c r="K65" s="3"/>
    </row>
    <row r="66" spans="2:10" ht="12.75">
      <c r="B66" s="48">
        <v>320</v>
      </c>
      <c r="C66" s="24" t="s">
        <v>51</v>
      </c>
      <c r="D66" s="25">
        <v>301033</v>
      </c>
      <c r="E66" s="26">
        <v>6746618</v>
      </c>
      <c r="F66" s="26">
        <v>6748408</v>
      </c>
      <c r="G66" s="26">
        <f t="shared" si="4"/>
        <v>-1790</v>
      </c>
      <c r="H66" s="26">
        <v>174204</v>
      </c>
      <c r="I66" s="26">
        <f t="shared" si="5"/>
        <v>172414</v>
      </c>
      <c r="J66" s="49" t="s">
        <v>131</v>
      </c>
    </row>
    <row r="67" spans="2:13" ht="12.75">
      <c r="B67" s="48">
        <v>320</v>
      </c>
      <c r="C67" s="24" t="s">
        <v>84</v>
      </c>
      <c r="D67" s="25">
        <v>305031</v>
      </c>
      <c r="E67" s="26">
        <v>1749010</v>
      </c>
      <c r="F67" s="26">
        <v>1668551</v>
      </c>
      <c r="G67" s="26">
        <f t="shared" si="4"/>
        <v>80459</v>
      </c>
      <c r="H67" s="26">
        <v>189880</v>
      </c>
      <c r="I67" s="26">
        <f t="shared" si="5"/>
        <v>270339</v>
      </c>
      <c r="J67" s="49" t="s">
        <v>131</v>
      </c>
      <c r="K67" s="3"/>
      <c r="M67" s="3"/>
    </row>
    <row r="68" spans="2:10" ht="12.75">
      <c r="B68" s="48">
        <v>321</v>
      </c>
      <c r="C68" s="24" t="s">
        <v>52</v>
      </c>
      <c r="D68" s="25">
        <v>301039</v>
      </c>
      <c r="E68" s="26">
        <f>13079553+90000</f>
        <v>13169553</v>
      </c>
      <c r="F68" s="26">
        <v>13757661</v>
      </c>
      <c r="G68" s="26">
        <f t="shared" si="4"/>
        <v>-588108</v>
      </c>
      <c r="H68" s="26">
        <v>0</v>
      </c>
      <c r="I68" s="26">
        <f t="shared" si="5"/>
        <v>-588108</v>
      </c>
      <c r="J68" s="49" t="s">
        <v>166</v>
      </c>
    </row>
    <row r="69" spans="2:11" ht="12.75">
      <c r="B69" s="48">
        <v>321</v>
      </c>
      <c r="C69" s="24" t="s">
        <v>53</v>
      </c>
      <c r="D69" s="25">
        <v>301042</v>
      </c>
      <c r="E69" s="26">
        <v>6443909</v>
      </c>
      <c r="F69" s="26">
        <v>7358693</v>
      </c>
      <c r="G69" s="26">
        <f t="shared" si="4"/>
        <v>-914784</v>
      </c>
      <c r="H69" s="26">
        <v>124622</v>
      </c>
      <c r="I69" s="26">
        <f t="shared" si="5"/>
        <v>-790162</v>
      </c>
      <c r="J69" s="49" t="s">
        <v>166</v>
      </c>
      <c r="K69" s="3"/>
    </row>
    <row r="70" spans="2:11" ht="12.75">
      <c r="B70" s="48">
        <v>321</v>
      </c>
      <c r="C70" s="24" t="s">
        <v>54</v>
      </c>
      <c r="D70" s="25">
        <v>305035</v>
      </c>
      <c r="E70" s="26">
        <v>1900828</v>
      </c>
      <c r="F70" s="26">
        <v>1610520</v>
      </c>
      <c r="G70" s="26">
        <f t="shared" si="4"/>
        <v>290308</v>
      </c>
      <c r="H70" s="26">
        <v>553525</v>
      </c>
      <c r="I70" s="26">
        <f t="shared" si="5"/>
        <v>843833</v>
      </c>
      <c r="J70" s="49" t="s">
        <v>166</v>
      </c>
      <c r="K70" s="3"/>
    </row>
    <row r="71" spans="2:10" ht="12.75">
      <c r="B71" s="48">
        <v>322</v>
      </c>
      <c r="C71" s="24" t="s">
        <v>174</v>
      </c>
      <c r="D71" s="25">
        <v>301055</v>
      </c>
      <c r="E71" s="26">
        <f>120000+28654997</f>
        <v>28774997</v>
      </c>
      <c r="F71" s="26">
        <f>40570+28983750</f>
        <v>29024320</v>
      </c>
      <c r="G71" s="26">
        <f t="shared" si="4"/>
        <v>-249323</v>
      </c>
      <c r="H71" s="26">
        <v>0</v>
      </c>
      <c r="I71" s="26">
        <f t="shared" si="5"/>
        <v>-249323</v>
      </c>
      <c r="J71" s="49" t="s">
        <v>165</v>
      </c>
    </row>
    <row r="72" spans="2:11" ht="12.75">
      <c r="B72" s="48">
        <v>322</v>
      </c>
      <c r="C72" s="24" t="s">
        <v>175</v>
      </c>
      <c r="D72" s="25">
        <v>305051</v>
      </c>
      <c r="E72" s="26">
        <v>5658609</v>
      </c>
      <c r="F72" s="26">
        <v>5118285</v>
      </c>
      <c r="G72" s="26">
        <f t="shared" si="4"/>
        <v>540324</v>
      </c>
      <c r="H72" s="26">
        <v>113449</v>
      </c>
      <c r="I72" s="26">
        <f t="shared" si="5"/>
        <v>653773</v>
      </c>
      <c r="J72" s="49" t="s">
        <v>165</v>
      </c>
      <c r="K72" s="3"/>
    </row>
    <row r="73" spans="2:10" ht="12.75">
      <c r="B73" s="48">
        <v>324</v>
      </c>
      <c r="C73" s="24" t="s">
        <v>55</v>
      </c>
      <c r="D73" s="25">
        <v>301059</v>
      </c>
      <c r="E73" s="26">
        <v>7127640</v>
      </c>
      <c r="F73" s="26">
        <v>6679824</v>
      </c>
      <c r="G73" s="26">
        <f t="shared" si="4"/>
        <v>447816</v>
      </c>
      <c r="H73" s="26">
        <v>333258</v>
      </c>
      <c r="I73" s="26">
        <f t="shared" si="5"/>
        <v>781074</v>
      </c>
      <c r="J73" s="49" t="s">
        <v>226</v>
      </c>
    </row>
    <row r="74" spans="2:11" ht="12.75">
      <c r="B74" s="48">
        <v>324</v>
      </c>
      <c r="C74" s="24" t="s">
        <v>56</v>
      </c>
      <c r="D74" s="25">
        <v>305053</v>
      </c>
      <c r="E74" s="26">
        <v>1579087</v>
      </c>
      <c r="F74" s="26">
        <v>1440327</v>
      </c>
      <c r="G74" s="26">
        <f t="shared" si="4"/>
        <v>138760</v>
      </c>
      <c r="H74" s="26">
        <v>74933</v>
      </c>
      <c r="I74" s="26">
        <f t="shared" si="5"/>
        <v>213693</v>
      </c>
      <c r="J74" s="49" t="s">
        <v>226</v>
      </c>
      <c r="K74" s="3"/>
    </row>
    <row r="75" spans="2:11" ht="12.75">
      <c r="B75" s="48">
        <v>325</v>
      </c>
      <c r="C75" s="24" t="s">
        <v>57</v>
      </c>
      <c r="D75" s="25">
        <v>378001</v>
      </c>
      <c r="E75" s="26">
        <v>10211941</v>
      </c>
      <c r="F75" s="26">
        <v>10174320</v>
      </c>
      <c r="G75" s="26">
        <f t="shared" si="4"/>
        <v>37621</v>
      </c>
      <c r="H75" s="26">
        <v>0</v>
      </c>
      <c r="I75" s="26">
        <f t="shared" si="5"/>
        <v>37621</v>
      </c>
      <c r="J75" s="49" t="s">
        <v>132</v>
      </c>
      <c r="K75" s="3"/>
    </row>
    <row r="76" spans="2:10" ht="12.75">
      <c r="B76" s="48"/>
      <c r="C76" s="24"/>
      <c r="D76" s="25"/>
      <c r="E76" s="26"/>
      <c r="F76" s="26"/>
      <c r="G76" s="26"/>
      <c r="H76" s="26"/>
      <c r="I76" s="26"/>
      <c r="J76" s="49"/>
    </row>
    <row r="77" spans="2:10" ht="12.75">
      <c r="B77" s="48">
        <v>110</v>
      </c>
      <c r="C77" s="24" t="s">
        <v>60</v>
      </c>
      <c r="D77" s="25">
        <v>301001</v>
      </c>
      <c r="E77" s="26">
        <f>1431943+209989+3131479+3224168</f>
        <v>7997579</v>
      </c>
      <c r="F77" s="26">
        <f>3255880+3151318+1224549</f>
        <v>7631747</v>
      </c>
      <c r="G77" s="26">
        <f>E77-F77</f>
        <v>365832</v>
      </c>
      <c r="H77" s="26">
        <v>0</v>
      </c>
      <c r="I77" s="26">
        <f aca="true" t="shared" si="6" ref="I77:I89">G77+H77</f>
        <v>365832</v>
      </c>
      <c r="J77" s="49" t="s">
        <v>162</v>
      </c>
    </row>
    <row r="78" spans="2:10" ht="38.25">
      <c r="B78" s="52">
        <v>110</v>
      </c>
      <c r="C78" s="33" t="s">
        <v>63</v>
      </c>
      <c r="D78" s="25" t="s">
        <v>62</v>
      </c>
      <c r="E78" s="26">
        <v>33292854</v>
      </c>
      <c r="F78" s="26">
        <v>28912192</v>
      </c>
      <c r="G78" s="26">
        <f>E78-F78</f>
        <v>4380662</v>
      </c>
      <c r="H78" s="26">
        <v>0</v>
      </c>
      <c r="I78" s="26">
        <f t="shared" si="6"/>
        <v>4380662</v>
      </c>
      <c r="J78" s="49" t="s">
        <v>162</v>
      </c>
    </row>
    <row r="79" spans="2:10" ht="12.75">
      <c r="B79" s="52"/>
      <c r="C79" s="34" t="s">
        <v>170</v>
      </c>
      <c r="D79" s="25"/>
      <c r="E79" s="26"/>
      <c r="F79" s="26"/>
      <c r="G79" s="26">
        <v>-2100000</v>
      </c>
      <c r="H79" s="26"/>
      <c r="I79" s="26">
        <f t="shared" si="6"/>
        <v>-2100000</v>
      </c>
      <c r="J79" s="49" t="s">
        <v>162</v>
      </c>
    </row>
    <row r="80" spans="2:10" ht="38.25">
      <c r="B80" s="52">
        <v>110</v>
      </c>
      <c r="C80" s="33" t="s">
        <v>91</v>
      </c>
      <c r="D80" s="26">
        <v>301001</v>
      </c>
      <c r="E80" s="26">
        <v>1291786</v>
      </c>
      <c r="F80" s="26">
        <v>755587</v>
      </c>
      <c r="G80" s="26">
        <f aca="true" t="shared" si="7" ref="G80:G89">E80-F80</f>
        <v>536199</v>
      </c>
      <c r="H80" s="26">
        <v>0</v>
      </c>
      <c r="I80" s="26">
        <f t="shared" si="6"/>
        <v>536199</v>
      </c>
      <c r="J80" s="49" t="s">
        <v>162</v>
      </c>
    </row>
    <row r="81" spans="2:10" ht="12.75">
      <c r="B81" s="52">
        <v>110</v>
      </c>
      <c r="C81" s="24" t="s">
        <v>58</v>
      </c>
      <c r="D81" s="26">
        <v>301001</v>
      </c>
      <c r="E81" s="26">
        <v>601535</v>
      </c>
      <c r="F81" s="26">
        <v>57790</v>
      </c>
      <c r="G81" s="26">
        <f t="shared" si="7"/>
        <v>543745</v>
      </c>
      <c r="H81" s="26">
        <v>0</v>
      </c>
      <c r="I81" s="26">
        <f t="shared" si="6"/>
        <v>543745</v>
      </c>
      <c r="J81" s="49" t="s">
        <v>162</v>
      </c>
    </row>
    <row r="82" spans="2:10" ht="12.75">
      <c r="B82" s="52">
        <v>110</v>
      </c>
      <c r="C82" s="24" t="s">
        <v>59</v>
      </c>
      <c r="D82" s="26">
        <v>301001</v>
      </c>
      <c r="E82" s="26">
        <v>1361918</v>
      </c>
      <c r="F82" s="26">
        <v>198848</v>
      </c>
      <c r="G82" s="26">
        <f t="shared" si="7"/>
        <v>1163070</v>
      </c>
      <c r="H82" s="26">
        <v>0</v>
      </c>
      <c r="I82" s="26">
        <f t="shared" si="6"/>
        <v>1163070</v>
      </c>
      <c r="J82" s="49" t="s">
        <v>162</v>
      </c>
    </row>
    <row r="83" spans="2:10" ht="25.5">
      <c r="B83" s="52">
        <v>110</v>
      </c>
      <c r="C83" s="35" t="s">
        <v>168</v>
      </c>
      <c r="D83" s="25">
        <v>301001</v>
      </c>
      <c r="E83" s="26">
        <v>500000</v>
      </c>
      <c r="F83" s="26">
        <v>77875</v>
      </c>
      <c r="G83" s="26">
        <f t="shared" si="7"/>
        <v>422125</v>
      </c>
      <c r="H83" s="26">
        <v>0</v>
      </c>
      <c r="I83" s="26">
        <f t="shared" si="6"/>
        <v>422125</v>
      </c>
      <c r="J83" s="49" t="s">
        <v>162</v>
      </c>
    </row>
    <row r="84" spans="2:10" ht="12.75">
      <c r="B84" s="52">
        <v>110</v>
      </c>
      <c r="C84" s="34" t="s">
        <v>160</v>
      </c>
      <c r="D84" s="25">
        <v>301001</v>
      </c>
      <c r="E84" s="26">
        <v>0</v>
      </c>
      <c r="F84" s="26">
        <v>-251248</v>
      </c>
      <c r="G84" s="26">
        <f t="shared" si="7"/>
        <v>251248</v>
      </c>
      <c r="H84" s="26">
        <v>0</v>
      </c>
      <c r="I84" s="26">
        <f t="shared" si="6"/>
        <v>251248</v>
      </c>
      <c r="J84" s="49" t="s">
        <v>162</v>
      </c>
    </row>
    <row r="85" spans="2:10" ht="12.75">
      <c r="B85" s="52">
        <v>110</v>
      </c>
      <c r="C85" s="34" t="s">
        <v>161</v>
      </c>
      <c r="D85" s="25"/>
      <c r="E85" s="26">
        <v>122096</v>
      </c>
      <c r="F85" s="26">
        <v>76972</v>
      </c>
      <c r="G85" s="26">
        <f t="shared" si="7"/>
        <v>45124</v>
      </c>
      <c r="H85" s="26">
        <v>0</v>
      </c>
      <c r="I85" s="26">
        <f t="shared" si="6"/>
        <v>45124</v>
      </c>
      <c r="J85" s="49" t="s">
        <v>162</v>
      </c>
    </row>
    <row r="86" spans="2:10" ht="25.5">
      <c r="B86" s="52">
        <v>109</v>
      </c>
      <c r="C86" s="24" t="s">
        <v>61</v>
      </c>
      <c r="D86" s="36" t="s">
        <v>157</v>
      </c>
      <c r="E86" s="26">
        <v>657942</v>
      </c>
      <c r="F86" s="26">
        <v>152438</v>
      </c>
      <c r="G86" s="26">
        <f t="shared" si="7"/>
        <v>505504</v>
      </c>
      <c r="H86" s="26">
        <v>95491</v>
      </c>
      <c r="I86" s="26">
        <f t="shared" si="6"/>
        <v>600995</v>
      </c>
      <c r="J86" s="49" t="s">
        <v>156</v>
      </c>
    </row>
    <row r="87" spans="2:10" ht="38.25">
      <c r="B87" s="52">
        <v>109</v>
      </c>
      <c r="C87" s="37" t="s">
        <v>92</v>
      </c>
      <c r="D87" s="38">
        <v>510001</v>
      </c>
      <c r="E87" s="26">
        <v>110870</v>
      </c>
      <c r="F87" s="26">
        <v>-136500</v>
      </c>
      <c r="G87" s="26">
        <f t="shared" si="7"/>
        <v>247370</v>
      </c>
      <c r="H87" s="26">
        <v>0</v>
      </c>
      <c r="I87" s="26">
        <f t="shared" si="6"/>
        <v>247370</v>
      </c>
      <c r="J87" s="49" t="s">
        <v>156</v>
      </c>
    </row>
    <row r="88" spans="2:11" ht="25.5">
      <c r="B88" s="52">
        <v>109</v>
      </c>
      <c r="C88" s="33" t="s">
        <v>158</v>
      </c>
      <c r="D88" s="25">
        <v>510001</v>
      </c>
      <c r="E88" s="26">
        <v>60000</v>
      </c>
      <c r="F88" s="26">
        <v>0</v>
      </c>
      <c r="G88" s="26">
        <f t="shared" si="7"/>
        <v>60000</v>
      </c>
      <c r="H88" s="26">
        <v>0</v>
      </c>
      <c r="I88" s="26">
        <f t="shared" si="6"/>
        <v>60000</v>
      </c>
      <c r="J88" s="53" t="s">
        <v>156</v>
      </c>
      <c r="K88" s="3"/>
    </row>
    <row r="89" spans="2:10" ht="12.75">
      <c r="B89" s="48">
        <v>501</v>
      </c>
      <c r="C89" s="24" t="s">
        <v>73</v>
      </c>
      <c r="D89" s="39"/>
      <c r="E89" s="27">
        <v>661400</v>
      </c>
      <c r="F89" s="27">
        <v>697903</v>
      </c>
      <c r="G89" s="27">
        <f t="shared" si="7"/>
        <v>-36503</v>
      </c>
      <c r="H89" s="27">
        <v>4521</v>
      </c>
      <c r="I89" s="27">
        <f t="shared" si="6"/>
        <v>-31982</v>
      </c>
      <c r="J89" s="54" t="s">
        <v>176</v>
      </c>
    </row>
    <row r="90" spans="2:10" ht="25.5">
      <c r="B90" s="52">
        <v>605</v>
      </c>
      <c r="C90" s="40" t="s">
        <v>85</v>
      </c>
      <c r="D90" s="25">
        <v>489005</v>
      </c>
      <c r="E90" s="26">
        <v>6681673</v>
      </c>
      <c r="F90" s="26">
        <v>6360870</v>
      </c>
      <c r="G90" s="26">
        <f>E90-F90</f>
        <v>320803</v>
      </c>
      <c r="H90" s="26">
        <v>855590</v>
      </c>
      <c r="I90" s="26">
        <f aca="true" t="shared" si="8" ref="I90:I96">G90+H90</f>
        <v>1176393</v>
      </c>
      <c r="J90" s="49" t="s">
        <v>163</v>
      </c>
    </row>
    <row r="91" spans="2:11" ht="38.25">
      <c r="B91" s="52">
        <v>605</v>
      </c>
      <c r="C91" s="33" t="s">
        <v>64</v>
      </c>
      <c r="D91" s="25" t="s">
        <v>65</v>
      </c>
      <c r="E91" s="26">
        <v>92794568</v>
      </c>
      <c r="F91" s="26">
        <v>83676147</v>
      </c>
      <c r="G91" s="26">
        <f>E91-F91</f>
        <v>9118421</v>
      </c>
      <c r="H91" s="26">
        <v>1822237</v>
      </c>
      <c r="I91" s="26">
        <f t="shared" si="8"/>
        <v>10940658</v>
      </c>
      <c r="J91" s="94" t="s">
        <v>229</v>
      </c>
      <c r="K91" s="3"/>
    </row>
    <row r="92" spans="2:10" ht="12.75">
      <c r="B92" s="48"/>
      <c r="C92" s="41" t="s">
        <v>170</v>
      </c>
      <c r="D92" s="25"/>
      <c r="E92" s="26"/>
      <c r="F92" s="26"/>
      <c r="G92" s="26">
        <v>-4118421</v>
      </c>
      <c r="H92" s="26">
        <v>0</v>
      </c>
      <c r="I92" s="26">
        <f>G92+H92</f>
        <v>-4118421</v>
      </c>
      <c r="J92" s="49"/>
    </row>
    <row r="93" spans="2:10" ht="12.75">
      <c r="B93" s="48">
        <v>606</v>
      </c>
      <c r="C93" s="24" t="s">
        <v>71</v>
      </c>
      <c r="D93" s="25">
        <v>304001</v>
      </c>
      <c r="E93" s="26">
        <v>14328544</v>
      </c>
      <c r="F93" s="26">
        <v>13670273</v>
      </c>
      <c r="G93" s="26">
        <f aca="true" t="shared" si="9" ref="G93:G98">E93-F93</f>
        <v>658271</v>
      </c>
      <c r="H93" s="26">
        <v>0</v>
      </c>
      <c r="I93" s="26">
        <f t="shared" si="8"/>
        <v>658271</v>
      </c>
      <c r="J93" s="53" t="s">
        <v>180</v>
      </c>
    </row>
    <row r="94" spans="2:10" ht="12.75">
      <c r="B94" s="55">
        <v>608</v>
      </c>
      <c r="C94" s="34" t="s">
        <v>72</v>
      </c>
      <c r="D94" s="42" t="s">
        <v>89</v>
      </c>
      <c r="E94" s="93">
        <v>20776336</v>
      </c>
      <c r="F94" s="93">
        <v>19663602</v>
      </c>
      <c r="G94" s="93">
        <f t="shared" si="9"/>
        <v>1112734</v>
      </c>
      <c r="H94" s="93">
        <v>0</v>
      </c>
      <c r="I94" s="93">
        <f t="shared" si="8"/>
        <v>1112734</v>
      </c>
      <c r="J94" s="53" t="s">
        <v>225</v>
      </c>
    </row>
    <row r="95" spans="2:10" ht="12.75">
      <c r="B95" s="48">
        <v>612</v>
      </c>
      <c r="C95" s="24" t="s">
        <v>74</v>
      </c>
      <c r="D95" s="25">
        <v>308005</v>
      </c>
      <c r="E95" s="26">
        <v>4360417</v>
      </c>
      <c r="F95" s="26">
        <v>3957806</v>
      </c>
      <c r="G95" s="26">
        <f t="shared" si="9"/>
        <v>402611</v>
      </c>
      <c r="H95" s="26">
        <v>1299837</v>
      </c>
      <c r="I95" s="26">
        <f t="shared" si="8"/>
        <v>1702448</v>
      </c>
      <c r="J95" s="49" t="s">
        <v>164</v>
      </c>
    </row>
    <row r="96" spans="2:11" ht="12.75">
      <c r="B96" s="48">
        <v>612</v>
      </c>
      <c r="C96" s="24" t="s">
        <v>75</v>
      </c>
      <c r="D96" s="25">
        <v>523005</v>
      </c>
      <c r="E96" s="26">
        <v>23330997</v>
      </c>
      <c r="F96" s="26">
        <v>23516928</v>
      </c>
      <c r="G96" s="26">
        <f t="shared" si="9"/>
        <v>-185931</v>
      </c>
      <c r="H96" s="26">
        <v>3948419</v>
      </c>
      <c r="I96" s="26">
        <f t="shared" si="8"/>
        <v>3762488</v>
      </c>
      <c r="J96" s="49" t="s">
        <v>164</v>
      </c>
      <c r="K96" s="3"/>
    </row>
    <row r="97" spans="2:11" ht="12.75">
      <c r="B97" s="48">
        <v>612</v>
      </c>
      <c r="C97" s="32" t="s">
        <v>177</v>
      </c>
      <c r="D97" s="25">
        <v>301061</v>
      </c>
      <c r="E97" s="26">
        <v>1183256</v>
      </c>
      <c r="F97" s="26">
        <v>967028</v>
      </c>
      <c r="G97" s="26">
        <f t="shared" si="9"/>
        <v>216228</v>
      </c>
      <c r="H97" s="26">
        <v>0</v>
      </c>
      <c r="I97" s="26">
        <f>H97+G97</f>
        <v>216228</v>
      </c>
      <c r="J97" s="53" t="s">
        <v>178</v>
      </c>
      <c r="K97" s="3"/>
    </row>
    <row r="98" spans="2:11" ht="12.75">
      <c r="B98" s="48">
        <v>329</v>
      </c>
      <c r="C98" s="32" t="s">
        <v>179</v>
      </c>
      <c r="D98" s="25">
        <v>346005</v>
      </c>
      <c r="E98" s="26">
        <v>2199322</v>
      </c>
      <c r="F98" s="26">
        <v>1491123</v>
      </c>
      <c r="G98" s="26">
        <f t="shared" si="9"/>
        <v>708199</v>
      </c>
      <c r="H98" s="26">
        <v>0</v>
      </c>
      <c r="I98" s="26">
        <f>H98+G98</f>
        <v>708199</v>
      </c>
      <c r="J98" s="53" t="s">
        <v>178</v>
      </c>
      <c r="K98" s="3"/>
    </row>
    <row r="99" spans="2:10" ht="12.75">
      <c r="B99" s="48"/>
      <c r="C99" s="24"/>
      <c r="D99" s="25"/>
      <c r="E99" s="26"/>
      <c r="F99" s="26"/>
      <c r="G99" s="26"/>
      <c r="H99" s="26"/>
      <c r="I99" s="26"/>
      <c r="J99" s="49"/>
    </row>
    <row r="100" spans="2:10" ht="13.5" thickBot="1">
      <c r="B100" s="56" t="s">
        <v>90</v>
      </c>
      <c r="C100" s="57"/>
      <c r="D100" s="58"/>
      <c r="E100" s="59">
        <f>SUM(E9:E98)</f>
        <v>795707529</v>
      </c>
      <c r="F100" s="59">
        <f>SUM(F9:F98)</f>
        <v>764319333</v>
      </c>
      <c r="G100" s="59">
        <f>SUM(G9:G98)</f>
        <v>26005507</v>
      </c>
      <c r="H100" s="59">
        <f>SUM(H9:H98)</f>
        <v>16699446</v>
      </c>
      <c r="I100" s="59">
        <f>SUM(I9:I98)</f>
        <v>42704953</v>
      </c>
      <c r="J100" s="60"/>
    </row>
    <row r="101" spans="2:10" ht="12.75">
      <c r="B101" s="43"/>
      <c r="C101" s="61"/>
      <c r="D101" s="45"/>
      <c r="E101" s="46"/>
      <c r="F101" s="46"/>
      <c r="G101" s="46"/>
      <c r="H101" s="46"/>
      <c r="I101" s="46"/>
      <c r="J101" s="47"/>
    </row>
    <row r="102" spans="2:10" ht="12.75">
      <c r="B102" s="48"/>
      <c r="C102" s="24"/>
      <c r="D102" s="25"/>
      <c r="E102" s="26"/>
      <c r="F102" s="26"/>
      <c r="G102" s="26"/>
      <c r="H102" s="26"/>
      <c r="I102" s="26"/>
      <c r="J102" s="49"/>
    </row>
    <row r="103" spans="2:10" ht="12.75">
      <c r="B103" s="62" t="s">
        <v>6</v>
      </c>
      <c r="C103" s="24"/>
      <c r="D103" s="24"/>
      <c r="E103" s="26"/>
      <c r="F103" s="26"/>
      <c r="G103" s="26"/>
      <c r="H103" s="26"/>
      <c r="I103" s="26"/>
      <c r="J103" s="49"/>
    </row>
    <row r="104" spans="2:10" ht="12.75">
      <c r="B104" s="62"/>
      <c r="C104" s="24"/>
      <c r="D104" s="24"/>
      <c r="E104" s="26"/>
      <c r="F104" s="26"/>
      <c r="G104" s="26"/>
      <c r="H104" s="26"/>
      <c r="I104" s="26"/>
      <c r="J104" s="49"/>
    </row>
    <row r="105" spans="2:10" ht="28.5" customHeight="1">
      <c r="B105" s="48">
        <v>110</v>
      </c>
      <c r="C105" s="34" t="s">
        <v>159</v>
      </c>
      <c r="D105" s="24"/>
      <c r="E105" s="26">
        <v>513000</v>
      </c>
      <c r="F105" s="26">
        <v>54373</v>
      </c>
      <c r="G105" s="26">
        <f>E105-F105</f>
        <v>458627</v>
      </c>
      <c r="H105" s="26">
        <v>0</v>
      </c>
      <c r="I105" s="26">
        <f>G105+H105</f>
        <v>458627</v>
      </c>
      <c r="J105" s="49"/>
    </row>
    <row r="106" spans="2:10" ht="12.75">
      <c r="B106" s="48"/>
      <c r="C106" s="32"/>
      <c r="D106" s="24"/>
      <c r="E106" s="26"/>
      <c r="F106" s="26"/>
      <c r="G106" s="26"/>
      <c r="H106" s="26"/>
      <c r="I106" s="26"/>
      <c r="J106" s="49"/>
    </row>
    <row r="107" spans="2:10" ht="12.75">
      <c r="B107" s="48"/>
      <c r="C107" s="24"/>
      <c r="D107" s="24"/>
      <c r="E107" s="26"/>
      <c r="F107" s="26"/>
      <c r="G107" s="26"/>
      <c r="H107" s="26"/>
      <c r="I107" s="26"/>
      <c r="J107" s="49"/>
    </row>
    <row r="108" spans="2:10" ht="12.75">
      <c r="B108" s="48">
        <v>109</v>
      </c>
      <c r="C108" s="24" t="s">
        <v>67</v>
      </c>
      <c r="D108" s="24"/>
      <c r="E108" s="26"/>
      <c r="F108" s="26"/>
      <c r="G108" s="26"/>
      <c r="H108" s="26"/>
      <c r="I108" s="26"/>
      <c r="J108" s="49"/>
    </row>
    <row r="109" spans="2:10" ht="12.75">
      <c r="B109" s="48"/>
      <c r="C109" s="24" t="s">
        <v>66</v>
      </c>
      <c r="D109" s="24"/>
      <c r="E109" s="26">
        <v>302795</v>
      </c>
      <c r="F109" s="26">
        <v>154987</v>
      </c>
      <c r="G109" s="26">
        <f>E109-F109</f>
        <v>147808</v>
      </c>
      <c r="H109" s="26">
        <v>0</v>
      </c>
      <c r="I109" s="26">
        <f>G109+H109</f>
        <v>147808</v>
      </c>
      <c r="J109" s="49"/>
    </row>
    <row r="110" spans="2:10" ht="12.75">
      <c r="B110" s="48"/>
      <c r="C110" s="24"/>
      <c r="D110" s="24"/>
      <c r="E110" s="24"/>
      <c r="F110" s="24"/>
      <c r="G110" s="24"/>
      <c r="H110" s="24"/>
      <c r="I110" s="24"/>
      <c r="J110" s="63"/>
    </row>
    <row r="111" spans="2:10" ht="12.75">
      <c r="B111" s="48">
        <v>109</v>
      </c>
      <c r="C111" s="37" t="s">
        <v>76</v>
      </c>
      <c r="D111" s="37"/>
      <c r="E111" s="26">
        <v>50743</v>
      </c>
      <c r="F111" s="26">
        <v>29385</v>
      </c>
      <c r="G111" s="26">
        <f>E111-F111</f>
        <v>21358</v>
      </c>
      <c r="H111" s="26">
        <v>0</v>
      </c>
      <c r="I111" s="26">
        <f>G111+H111</f>
        <v>21358</v>
      </c>
      <c r="J111" s="49"/>
    </row>
    <row r="112" spans="2:10" ht="12.75">
      <c r="B112" s="48"/>
      <c r="C112" s="37"/>
      <c r="D112" s="37"/>
      <c r="E112" s="26"/>
      <c r="F112" s="26"/>
      <c r="G112" s="26"/>
      <c r="H112" s="26"/>
      <c r="I112" s="26"/>
      <c r="J112" s="49"/>
    </row>
    <row r="113" spans="2:10" ht="12.75">
      <c r="B113" s="48">
        <v>109</v>
      </c>
      <c r="C113" s="37" t="s">
        <v>182</v>
      </c>
      <c r="D113" s="37"/>
      <c r="E113" s="26">
        <v>180930</v>
      </c>
      <c r="F113" s="26">
        <v>0</v>
      </c>
      <c r="G113" s="26">
        <f>E113-F113</f>
        <v>180930</v>
      </c>
      <c r="H113" s="26">
        <v>0</v>
      </c>
      <c r="I113" s="26">
        <f>G113+H113</f>
        <v>180930</v>
      </c>
      <c r="J113" s="49"/>
    </row>
    <row r="114" spans="2:10" ht="12.75">
      <c r="B114" s="48"/>
      <c r="C114" s="24"/>
      <c r="D114" s="24"/>
      <c r="E114" s="24"/>
      <c r="F114" s="24"/>
      <c r="G114" s="24"/>
      <c r="H114" s="24"/>
      <c r="I114" s="24"/>
      <c r="J114" s="63"/>
    </row>
    <row r="115" spans="2:10" ht="12.75">
      <c r="B115" s="48">
        <v>325</v>
      </c>
      <c r="C115" s="37" t="s">
        <v>68</v>
      </c>
      <c r="D115" s="37"/>
      <c r="E115" s="26"/>
      <c r="F115" s="26"/>
      <c r="G115" s="26"/>
      <c r="H115" s="26"/>
      <c r="I115" s="26"/>
      <c r="J115" s="49"/>
    </row>
    <row r="116" spans="2:10" ht="12.75">
      <c r="B116" s="48"/>
      <c r="C116" s="37" t="s">
        <v>69</v>
      </c>
      <c r="D116" s="37"/>
      <c r="E116" s="26">
        <v>59593</v>
      </c>
      <c r="F116" s="26">
        <v>28107</v>
      </c>
      <c r="G116" s="26">
        <f>E116-F116</f>
        <v>31486</v>
      </c>
      <c r="H116" s="26">
        <v>0</v>
      </c>
      <c r="I116" s="26">
        <f>G116+H116</f>
        <v>31486</v>
      </c>
      <c r="J116" s="49" t="s">
        <v>167</v>
      </c>
    </row>
    <row r="117" spans="2:10" ht="12.75">
      <c r="B117" s="48"/>
      <c r="C117" s="37" t="s">
        <v>70</v>
      </c>
      <c r="D117" s="37"/>
      <c r="E117" s="26">
        <v>14439</v>
      </c>
      <c r="F117" s="26">
        <v>-842</v>
      </c>
      <c r="G117" s="26">
        <f>E117-F117</f>
        <v>15281</v>
      </c>
      <c r="H117" s="26">
        <v>0</v>
      </c>
      <c r="I117" s="26">
        <f>G117+H117</f>
        <v>15281</v>
      </c>
      <c r="J117" s="49" t="s">
        <v>167</v>
      </c>
    </row>
    <row r="118" spans="2:10" ht="12.75">
      <c r="B118" s="48"/>
      <c r="C118" s="37"/>
      <c r="D118" s="37"/>
      <c r="E118" s="26"/>
      <c r="F118" s="26"/>
      <c r="G118" s="26"/>
      <c r="H118" s="26"/>
      <c r="I118" s="26"/>
      <c r="J118" s="49"/>
    </row>
    <row r="119" spans="2:10" ht="12.75">
      <c r="B119" s="62" t="s">
        <v>111</v>
      </c>
      <c r="C119" s="64"/>
      <c r="D119" s="25"/>
      <c r="E119" s="65">
        <f>SUM(E105:E117)</f>
        <v>1121500</v>
      </c>
      <c r="F119" s="65">
        <f>SUM(F105:F117)</f>
        <v>266010</v>
      </c>
      <c r="G119" s="65">
        <f>SUM(G105:G117)</f>
        <v>855490</v>
      </c>
      <c r="H119" s="65">
        <f>SUM(H105:H117)</f>
        <v>0</v>
      </c>
      <c r="I119" s="65">
        <f>SUM(I105:I117)</f>
        <v>855490</v>
      </c>
      <c r="J119" s="49"/>
    </row>
    <row r="120" spans="2:10" ht="13.5" thickBot="1">
      <c r="B120" s="66"/>
      <c r="C120" s="67"/>
      <c r="D120" s="67"/>
      <c r="E120" s="68"/>
      <c r="F120" s="68"/>
      <c r="G120" s="68"/>
      <c r="H120" s="68"/>
      <c r="I120" s="68"/>
      <c r="J120" s="69"/>
    </row>
    <row r="121" spans="2:10" ht="12.75">
      <c r="B121" s="43"/>
      <c r="C121" s="44"/>
      <c r="D121" s="44"/>
      <c r="E121" s="46"/>
      <c r="F121" s="46"/>
      <c r="G121" s="46"/>
      <c r="H121" s="46"/>
      <c r="I121" s="46"/>
      <c r="J121" s="47"/>
    </row>
    <row r="122" spans="2:10" s="1" customFormat="1" ht="12.75">
      <c r="B122" s="62" t="s">
        <v>0</v>
      </c>
      <c r="C122" s="64"/>
      <c r="D122" s="64"/>
      <c r="E122" s="65">
        <f>E100+E119</f>
        <v>796829029</v>
      </c>
      <c r="F122" s="65">
        <f>F100+F119</f>
        <v>764585343</v>
      </c>
      <c r="G122" s="70">
        <f>G100+G119</f>
        <v>26860997</v>
      </c>
      <c r="H122" s="65">
        <f>H100+H119</f>
        <v>16699446</v>
      </c>
      <c r="I122" s="65">
        <f>I100+I119</f>
        <v>43560443</v>
      </c>
      <c r="J122" s="71"/>
    </row>
    <row r="123" spans="2:10" ht="12.75">
      <c r="B123" s="48"/>
      <c r="C123" s="24"/>
      <c r="D123" s="24"/>
      <c r="E123" s="26"/>
      <c r="F123" s="26"/>
      <c r="G123" s="72"/>
      <c r="H123" s="26"/>
      <c r="I123" s="26"/>
      <c r="J123" s="49"/>
    </row>
    <row r="124" spans="2:10" s="1" customFormat="1" ht="13.5" thickBot="1">
      <c r="B124" s="56" t="s">
        <v>115</v>
      </c>
      <c r="C124" s="57"/>
      <c r="D124" s="57"/>
      <c r="E124" s="59"/>
      <c r="F124" s="59"/>
      <c r="G124" s="73">
        <f>G122+H122</f>
        <v>43560443</v>
      </c>
      <c r="H124" s="59"/>
      <c r="I124" s="59"/>
      <c r="J124" s="74"/>
    </row>
    <row r="125" spans="5:10" ht="12.75">
      <c r="E125" s="3"/>
      <c r="F125" s="3"/>
      <c r="G125" s="3"/>
      <c r="H125" s="3"/>
      <c r="I125" s="3"/>
      <c r="J125" s="6"/>
    </row>
  </sheetData>
  <mergeCells count="1">
    <mergeCell ref="E10:F10"/>
  </mergeCells>
  <printOptions/>
  <pageMargins left="0.3937007874015748" right="0.3937007874015748" top="0.7480314960629921" bottom="0.3937007874015748" header="0" footer="0"/>
  <pageSetup horizontalDpi="600" verticalDpi="600" orientation="landscape" paperSize="9" r:id="rId2"/>
  <headerFooter alignWithMargins="0">
    <oddFooter>&amp;L&amp;8Dok.nr. 14515-13 Sag nr. 12-6208
&amp;D&amp;R&amp;P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workbookViewId="0" topLeftCell="A1"/>
  </sheetViews>
  <sheetFormatPr defaultColWidth="9.140625" defaultRowHeight="12.75"/>
  <cols>
    <col min="1" max="1" width="4.28125" style="0" customWidth="1"/>
    <col min="2" max="2" width="4.00390625" style="0" customWidth="1"/>
    <col min="3" max="3" width="53.57421875" style="0" customWidth="1"/>
    <col min="4" max="4" width="12.140625" style="0" customWidth="1"/>
    <col min="5" max="5" width="16.421875" style="0" customWidth="1"/>
    <col min="6" max="6" width="13.140625" style="0" customWidth="1"/>
    <col min="7" max="7" width="16.28125" style="0" customWidth="1"/>
    <col min="8" max="8" width="4.140625" style="0" customWidth="1"/>
    <col min="9" max="9" width="3.7109375" style="0" customWidth="1"/>
    <col min="10" max="10" width="16.28125" style="4" customWidth="1"/>
  </cols>
  <sheetData>
    <row r="1" ht="13.5" thickBot="1"/>
    <row r="2" spans="2:13" ht="26.25" thickBot="1">
      <c r="B2" s="97" t="s">
        <v>223</v>
      </c>
      <c r="C2" s="98"/>
      <c r="D2" s="98"/>
      <c r="E2" s="98"/>
      <c r="F2" s="98"/>
      <c r="G2" s="99"/>
      <c r="H2" s="100"/>
      <c r="I2" s="100"/>
      <c r="J2" s="100"/>
      <c r="K2" s="100"/>
      <c r="L2" s="100"/>
      <c r="M2" s="22"/>
    </row>
    <row r="4" spans="2:3" ht="18">
      <c r="B4" s="12" t="s">
        <v>2</v>
      </c>
      <c r="C4" s="2"/>
    </row>
    <row r="5" ht="18">
      <c r="B5" s="12" t="s">
        <v>4</v>
      </c>
    </row>
    <row r="6" spans="2:13" s="1" customFormat="1" ht="39" customHeight="1">
      <c r="B6" s="19" t="s">
        <v>9</v>
      </c>
      <c r="C6" s="19"/>
      <c r="D6" s="20" t="s">
        <v>10</v>
      </c>
      <c r="E6" s="21" t="s">
        <v>113</v>
      </c>
      <c r="F6" s="21" t="s">
        <v>114</v>
      </c>
      <c r="G6" s="18" t="s">
        <v>112</v>
      </c>
      <c r="H6" s="88"/>
      <c r="I6" s="88"/>
      <c r="J6" s="88"/>
      <c r="K6" s="23"/>
      <c r="L6" s="23"/>
      <c r="M6" s="23"/>
    </row>
    <row r="7" spans="7:9" ht="23.25" customHeight="1">
      <c r="G7" s="14" t="s">
        <v>7</v>
      </c>
      <c r="H7" s="5"/>
      <c r="I7" s="5"/>
    </row>
    <row r="8" spans="2:10" ht="20.25" customHeight="1">
      <c r="B8" s="89">
        <v>110</v>
      </c>
      <c r="C8" s="78" t="s">
        <v>77</v>
      </c>
      <c r="D8" s="75" t="s">
        <v>93</v>
      </c>
      <c r="E8" s="82">
        <v>686139</v>
      </c>
      <c r="F8" s="84">
        <v>601972</v>
      </c>
      <c r="G8" s="84">
        <v>84167</v>
      </c>
      <c r="H8" s="3"/>
      <c r="I8" s="3"/>
      <c r="J8" s="8"/>
    </row>
    <row r="9" spans="2:10" s="1" customFormat="1" ht="12.75">
      <c r="B9" s="90">
        <v>110</v>
      </c>
      <c r="C9" s="78" t="s">
        <v>78</v>
      </c>
      <c r="D9" s="75" t="s">
        <v>94</v>
      </c>
      <c r="E9" s="82">
        <v>45131</v>
      </c>
      <c r="F9" s="84">
        <v>12771</v>
      </c>
      <c r="G9" s="84">
        <v>32360</v>
      </c>
      <c r="H9" s="7"/>
      <c r="I9" s="7"/>
      <c r="J9" s="8"/>
    </row>
    <row r="10" spans="2:10" ht="12.75">
      <c r="B10" s="91">
        <v>110</v>
      </c>
      <c r="C10" s="78" t="s">
        <v>96</v>
      </c>
      <c r="D10" s="75" t="s">
        <v>95</v>
      </c>
      <c r="E10" s="82">
        <v>-250252</v>
      </c>
      <c r="F10" s="84">
        <v>-396698</v>
      </c>
      <c r="G10" s="84">
        <v>146446</v>
      </c>
      <c r="H10" s="3"/>
      <c r="I10" s="3"/>
      <c r="J10" s="8"/>
    </row>
    <row r="11" spans="2:10" ht="12.75">
      <c r="B11" s="91">
        <v>321</v>
      </c>
      <c r="C11" s="78" t="s">
        <v>98</v>
      </c>
      <c r="D11" s="75" t="s">
        <v>97</v>
      </c>
      <c r="E11" s="82">
        <v>360000</v>
      </c>
      <c r="F11" s="84">
        <v>0</v>
      </c>
      <c r="G11" s="84">
        <v>360000</v>
      </c>
      <c r="J11" s="8"/>
    </row>
    <row r="12" spans="2:10" ht="12.75">
      <c r="B12" s="91">
        <v>317</v>
      </c>
      <c r="C12" s="78" t="s">
        <v>202</v>
      </c>
      <c r="D12" s="75" t="s">
        <v>99</v>
      </c>
      <c r="E12" s="82">
        <v>-9569</v>
      </c>
      <c r="F12" s="84">
        <v>122419</v>
      </c>
      <c r="G12" s="84">
        <v>-131988</v>
      </c>
      <c r="J12" s="8"/>
    </row>
    <row r="13" spans="2:10" ht="12.75">
      <c r="B13" s="91">
        <v>312</v>
      </c>
      <c r="C13" s="80" t="s">
        <v>101</v>
      </c>
      <c r="D13" s="76" t="s">
        <v>100</v>
      </c>
      <c r="E13" s="82">
        <v>1474737</v>
      </c>
      <c r="F13" s="84">
        <v>1257112</v>
      </c>
      <c r="G13" s="84">
        <v>217625</v>
      </c>
      <c r="J13" s="8"/>
    </row>
    <row r="14" spans="2:10" ht="12.75">
      <c r="B14" s="91">
        <v>110</v>
      </c>
      <c r="C14" s="78" t="s">
        <v>203</v>
      </c>
      <c r="D14" s="75" t="s">
        <v>183</v>
      </c>
      <c r="E14" s="82">
        <v>400000</v>
      </c>
      <c r="F14" s="84">
        <v>599244</v>
      </c>
      <c r="G14" s="84">
        <v>-199244</v>
      </c>
      <c r="J14" s="8"/>
    </row>
    <row r="15" spans="2:10" ht="12.75">
      <c r="B15" s="91">
        <v>315</v>
      </c>
      <c r="C15" s="78" t="s">
        <v>204</v>
      </c>
      <c r="D15" s="75" t="s">
        <v>184</v>
      </c>
      <c r="E15" s="82">
        <v>268092</v>
      </c>
      <c r="F15" s="84">
        <v>216488</v>
      </c>
      <c r="G15" s="84">
        <v>51604</v>
      </c>
      <c r="J15" s="8"/>
    </row>
    <row r="16" spans="2:10" ht="12.75">
      <c r="B16" s="91">
        <v>317</v>
      </c>
      <c r="C16" s="78" t="s">
        <v>205</v>
      </c>
      <c r="D16" s="75" t="s">
        <v>185</v>
      </c>
      <c r="E16" s="82">
        <v>306000</v>
      </c>
      <c r="F16" s="84">
        <v>242241</v>
      </c>
      <c r="G16" s="87">
        <v>63759</v>
      </c>
      <c r="J16" s="8"/>
    </row>
    <row r="17" spans="2:10" ht="12.75">
      <c r="B17" s="91">
        <v>321</v>
      </c>
      <c r="C17" s="78" t="s">
        <v>206</v>
      </c>
      <c r="D17" s="75" t="s">
        <v>186</v>
      </c>
      <c r="E17" s="82">
        <v>600000</v>
      </c>
      <c r="F17" s="84">
        <v>555050</v>
      </c>
      <c r="G17" s="84">
        <v>44950</v>
      </c>
      <c r="J17" s="8"/>
    </row>
    <row r="18" spans="2:10" ht="12.75">
      <c r="B18" s="91">
        <v>110</v>
      </c>
      <c r="C18" s="78" t="s">
        <v>207</v>
      </c>
      <c r="D18" s="75" t="s">
        <v>187</v>
      </c>
      <c r="E18" s="82">
        <v>287354</v>
      </c>
      <c r="F18" s="84">
        <v>95144</v>
      </c>
      <c r="G18" s="84">
        <v>192211</v>
      </c>
      <c r="J18" s="8"/>
    </row>
    <row r="19" spans="2:10" ht="12.75">
      <c r="B19" s="91">
        <v>312</v>
      </c>
      <c r="C19" s="78" t="s">
        <v>208</v>
      </c>
      <c r="D19" s="75" t="s">
        <v>188</v>
      </c>
      <c r="E19" s="82">
        <v>0</v>
      </c>
      <c r="F19" s="84">
        <v>868079</v>
      </c>
      <c r="G19" s="84">
        <v>-868079</v>
      </c>
      <c r="J19" s="8"/>
    </row>
    <row r="20" spans="2:10" ht="12.75">
      <c r="B20" s="91">
        <v>317</v>
      </c>
      <c r="C20" s="78" t="s">
        <v>209</v>
      </c>
      <c r="D20" s="75" t="s">
        <v>189</v>
      </c>
      <c r="E20" s="82">
        <v>470000</v>
      </c>
      <c r="F20" s="84">
        <v>580826</v>
      </c>
      <c r="G20" s="84">
        <v>-110826</v>
      </c>
      <c r="J20" s="8"/>
    </row>
    <row r="21" spans="2:10" ht="12.75">
      <c r="B21" s="91">
        <v>317</v>
      </c>
      <c r="C21" s="78" t="s">
        <v>210</v>
      </c>
      <c r="D21" s="75" t="s">
        <v>190</v>
      </c>
      <c r="E21" s="82">
        <v>54700</v>
      </c>
      <c r="F21" s="84">
        <v>0</v>
      </c>
      <c r="G21" s="84">
        <v>54700</v>
      </c>
      <c r="J21" s="8"/>
    </row>
    <row r="22" spans="2:10" ht="12.75">
      <c r="B22" s="91">
        <v>317</v>
      </c>
      <c r="C22" s="78" t="s">
        <v>211</v>
      </c>
      <c r="D22" s="75" t="s">
        <v>191</v>
      </c>
      <c r="E22" s="82">
        <v>738500</v>
      </c>
      <c r="F22" s="84">
        <v>74882</v>
      </c>
      <c r="G22" s="84">
        <v>663618</v>
      </c>
      <c r="J22" s="8"/>
    </row>
    <row r="23" spans="2:10" ht="12.75">
      <c r="B23" s="91">
        <v>329</v>
      </c>
      <c r="C23" s="78" t="s">
        <v>212</v>
      </c>
      <c r="D23" s="75" t="s">
        <v>192</v>
      </c>
      <c r="E23" s="82">
        <v>304000</v>
      </c>
      <c r="F23" s="84">
        <v>140451</v>
      </c>
      <c r="G23" s="84">
        <v>163549</v>
      </c>
      <c r="J23" s="8"/>
    </row>
    <row r="24" spans="2:10" ht="12.75">
      <c r="B24" s="91">
        <v>608</v>
      </c>
      <c r="C24" s="78" t="s">
        <v>103</v>
      </c>
      <c r="D24" s="75" t="s">
        <v>102</v>
      </c>
      <c r="E24" s="82">
        <v>15591530</v>
      </c>
      <c r="F24" s="84">
        <v>15591529</v>
      </c>
      <c r="G24" s="84">
        <v>1</v>
      </c>
      <c r="J24" s="8"/>
    </row>
    <row r="25" spans="2:10" ht="12.75">
      <c r="B25" s="91">
        <v>109</v>
      </c>
      <c r="C25" s="78" t="s">
        <v>79</v>
      </c>
      <c r="D25" s="75" t="s">
        <v>104</v>
      </c>
      <c r="E25" s="82">
        <v>981219</v>
      </c>
      <c r="F25" s="84">
        <v>682970</v>
      </c>
      <c r="G25" s="84">
        <v>298249</v>
      </c>
      <c r="J25" s="8"/>
    </row>
    <row r="26" spans="2:10" ht="12.75">
      <c r="B26" s="91">
        <v>109</v>
      </c>
      <c r="C26" s="77" t="s">
        <v>80</v>
      </c>
      <c r="D26" s="75" t="s">
        <v>105</v>
      </c>
      <c r="E26" s="82">
        <v>6303292</v>
      </c>
      <c r="F26" s="84">
        <v>6347205</v>
      </c>
      <c r="G26" s="84">
        <v>-43913</v>
      </c>
      <c r="J26" s="8"/>
    </row>
    <row r="27" spans="2:10" ht="12.75">
      <c r="B27" s="91">
        <v>109</v>
      </c>
      <c r="C27" s="78" t="s">
        <v>81</v>
      </c>
      <c r="D27" s="75" t="s">
        <v>106</v>
      </c>
      <c r="E27" s="82">
        <v>12052675</v>
      </c>
      <c r="F27" s="84">
        <v>12157056</v>
      </c>
      <c r="G27" s="84">
        <v>-104381</v>
      </c>
      <c r="J27" s="8"/>
    </row>
    <row r="28" spans="2:10" ht="12.75">
      <c r="B28" s="91">
        <v>243</v>
      </c>
      <c r="C28" s="78" t="s">
        <v>108</v>
      </c>
      <c r="D28" s="75" t="s">
        <v>107</v>
      </c>
      <c r="E28" s="82">
        <v>34693</v>
      </c>
      <c r="F28" s="84">
        <v>0</v>
      </c>
      <c r="G28" s="84">
        <v>34693</v>
      </c>
      <c r="J28" s="8"/>
    </row>
    <row r="29" spans="2:10" ht="18.75" customHeight="1">
      <c r="B29" s="91">
        <v>109</v>
      </c>
      <c r="C29" s="78" t="s">
        <v>110</v>
      </c>
      <c r="D29" s="75" t="s">
        <v>109</v>
      </c>
      <c r="E29" s="82">
        <v>-25200</v>
      </c>
      <c r="F29" s="84">
        <v>0</v>
      </c>
      <c r="G29" s="84">
        <v>-25200</v>
      </c>
      <c r="J29" s="8"/>
    </row>
    <row r="30" spans="2:10" ht="12.75">
      <c r="B30" s="91">
        <v>245</v>
      </c>
      <c r="C30" s="78" t="s">
        <v>213</v>
      </c>
      <c r="D30" s="75" t="s">
        <v>193</v>
      </c>
      <c r="E30" s="82">
        <v>831213</v>
      </c>
      <c r="F30" s="84">
        <v>692656</v>
      </c>
      <c r="G30" s="84">
        <v>138557</v>
      </c>
      <c r="J30" s="8"/>
    </row>
    <row r="31" spans="2:10" ht="12.75">
      <c r="B31" s="91">
        <v>217</v>
      </c>
      <c r="C31" s="78" t="s">
        <v>214</v>
      </c>
      <c r="D31" s="75" t="s">
        <v>194</v>
      </c>
      <c r="E31" s="82">
        <v>231282</v>
      </c>
      <c r="F31" s="84">
        <v>213208</v>
      </c>
      <c r="G31" s="84">
        <v>18074</v>
      </c>
      <c r="J31" s="8"/>
    </row>
    <row r="32" spans="2:10" ht="12.75">
      <c r="B32" s="91">
        <v>247</v>
      </c>
      <c r="C32" s="78" t="s">
        <v>215</v>
      </c>
      <c r="D32" s="75" t="s">
        <v>195</v>
      </c>
      <c r="E32" s="82">
        <v>35000</v>
      </c>
      <c r="F32" s="84">
        <v>0</v>
      </c>
      <c r="G32" s="84">
        <v>35000</v>
      </c>
      <c r="J32" s="8"/>
    </row>
    <row r="33" spans="2:10" ht="12.75">
      <c r="B33" s="91">
        <v>247</v>
      </c>
      <c r="C33" s="78" t="s">
        <v>216</v>
      </c>
      <c r="D33" s="75" t="s">
        <v>196</v>
      </c>
      <c r="E33" s="82">
        <v>110000</v>
      </c>
      <c r="F33" s="84">
        <v>35000</v>
      </c>
      <c r="G33" s="84">
        <v>75000</v>
      </c>
      <c r="J33" s="8"/>
    </row>
    <row r="34" spans="2:7" ht="12.75">
      <c r="B34" s="91">
        <v>247</v>
      </c>
      <c r="C34" s="78" t="s">
        <v>217</v>
      </c>
      <c r="D34" s="75" t="s">
        <v>197</v>
      </c>
      <c r="E34" s="82">
        <v>75000</v>
      </c>
      <c r="F34" s="84">
        <v>0</v>
      </c>
      <c r="G34" s="84">
        <v>75000</v>
      </c>
    </row>
    <row r="35" spans="2:7" ht="12.75">
      <c r="B35" s="91">
        <v>246</v>
      </c>
      <c r="C35" s="77" t="s">
        <v>218</v>
      </c>
      <c r="D35" s="75" t="s">
        <v>198</v>
      </c>
      <c r="E35" s="82">
        <v>148800</v>
      </c>
      <c r="F35" s="84">
        <v>135943</v>
      </c>
      <c r="G35" s="84">
        <v>12857</v>
      </c>
    </row>
    <row r="36" spans="2:7" ht="12.75">
      <c r="B36" s="91">
        <v>241</v>
      </c>
      <c r="C36" s="81" t="s">
        <v>219</v>
      </c>
      <c r="D36" s="75" t="s">
        <v>199</v>
      </c>
      <c r="E36" s="82">
        <v>68500</v>
      </c>
      <c r="F36" s="84">
        <v>50050</v>
      </c>
      <c r="G36" s="84">
        <v>18450</v>
      </c>
    </row>
    <row r="37" spans="2:7" ht="12.75">
      <c r="B37" s="91">
        <v>605</v>
      </c>
      <c r="C37" s="77" t="s">
        <v>220</v>
      </c>
      <c r="D37" s="75" t="s">
        <v>200</v>
      </c>
      <c r="E37" s="82">
        <v>822200</v>
      </c>
      <c r="F37" s="84">
        <v>746879</v>
      </c>
      <c r="G37" s="84">
        <v>75321</v>
      </c>
    </row>
    <row r="38" spans="2:7" ht="12.75">
      <c r="B38" s="91">
        <v>605</v>
      </c>
      <c r="C38" s="77" t="s">
        <v>221</v>
      </c>
      <c r="D38" s="75" t="s">
        <v>201</v>
      </c>
      <c r="E38" s="82">
        <v>355563</v>
      </c>
      <c r="F38" s="84">
        <v>301886</v>
      </c>
      <c r="G38" s="84">
        <v>53677</v>
      </c>
    </row>
    <row r="39" spans="2:7" ht="12.75">
      <c r="B39" s="92"/>
      <c r="C39" s="79" t="s">
        <v>222</v>
      </c>
      <c r="D39" s="85"/>
      <c r="E39" s="83">
        <f>SUM(E8:E38)</f>
        <v>43350599</v>
      </c>
      <c r="F39" s="86">
        <f>SUM(F8:F38)</f>
        <v>41924363</v>
      </c>
      <c r="G39" s="86">
        <f>SUM(G8:G38)</f>
        <v>1426237</v>
      </c>
    </row>
  </sheetData>
  <mergeCells count="2">
    <mergeCell ref="B2:G2"/>
    <mergeCell ref="H2:L2"/>
  </mergeCells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Jette Poulsen</cp:lastModifiedBy>
  <cp:lastPrinted>2013-03-18T13:04:12Z</cp:lastPrinted>
  <dcterms:created xsi:type="dcterms:W3CDTF">2008-01-30T07:27:00Z</dcterms:created>
  <dcterms:modified xsi:type="dcterms:W3CDTF">2013-03-19T07:51:36Z</dcterms:modified>
  <cp:category/>
  <cp:version/>
  <cp:contentType/>
  <cp:contentStatus/>
</cp:coreProperties>
</file>